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1"/>
  </bookViews>
  <sheets>
    <sheet name="Техспец" sheetId="1" r:id="rId1"/>
    <sheet name="Тех спец к протоколу " sheetId="5" r:id="rId2"/>
  </sheets>
  <calcPr calcId="162913"/>
</workbook>
</file>

<file path=xl/calcChain.xml><?xml version="1.0" encoding="utf-8"?>
<calcChain xmlns="http://schemas.openxmlformats.org/spreadsheetml/2006/main">
  <c r="AQ61" i="5" l="1"/>
  <c r="AK60" i="5"/>
  <c r="AP28" i="5"/>
  <c r="W55" i="5"/>
  <c r="Y61" i="5"/>
  <c r="Y60" i="5"/>
  <c r="AO61" i="5"/>
  <c r="AM61" i="5"/>
  <c r="AK61" i="5"/>
  <c r="AE61" i="5"/>
  <c r="AC61" i="5"/>
  <c r="W61" i="5"/>
  <c r="U61" i="5"/>
  <c r="AR60" i="5"/>
  <c r="AO60" i="5"/>
  <c r="AM60" i="5"/>
  <c r="AE60" i="5"/>
  <c r="AC60" i="5"/>
  <c r="U60" i="5"/>
  <c r="O60" i="5"/>
  <c r="AQ59" i="5"/>
  <c r="AP59" i="5"/>
  <c r="AO59" i="5"/>
  <c r="AM59" i="5"/>
  <c r="AK59" i="5"/>
  <c r="AI59" i="5"/>
  <c r="AG59" i="5"/>
  <c r="AE59" i="5"/>
  <c r="AC59" i="5"/>
  <c r="AA59" i="5"/>
  <c r="Y59" i="5"/>
  <c r="W59" i="5"/>
  <c r="U59" i="5"/>
  <c r="S59" i="5"/>
  <c r="Q59" i="5"/>
  <c r="O59" i="5"/>
  <c r="M59" i="5"/>
  <c r="G59" i="5"/>
  <c r="AQ58" i="5"/>
  <c r="AP58" i="5"/>
  <c r="AO58" i="5"/>
  <c r="AM58" i="5"/>
  <c r="AK58" i="5"/>
  <c r="AI58" i="5"/>
  <c r="AG58" i="5"/>
  <c r="AE58" i="5"/>
  <c r="AC58" i="5"/>
  <c r="AA58" i="5"/>
  <c r="Y58" i="5"/>
  <c r="W58" i="5"/>
  <c r="U58" i="5"/>
  <c r="S58" i="5"/>
  <c r="Q58" i="5"/>
  <c r="O58" i="5"/>
  <c r="M58" i="5"/>
  <c r="G58" i="5"/>
  <c r="AQ57" i="5"/>
  <c r="AP57" i="5"/>
  <c r="AO57" i="5"/>
  <c r="AM57" i="5"/>
  <c r="AK57" i="5"/>
  <c r="AI57" i="5"/>
  <c r="AG57" i="5"/>
  <c r="AE57" i="5"/>
  <c r="AC57" i="5"/>
  <c r="AA57" i="5"/>
  <c r="Y57" i="5"/>
  <c r="W57" i="5"/>
  <c r="U57" i="5"/>
  <c r="S57" i="5"/>
  <c r="Q57" i="5"/>
  <c r="O57" i="5"/>
  <c r="M57" i="5"/>
  <c r="G57" i="5"/>
  <c r="AQ56" i="5"/>
  <c r="AP56" i="5"/>
  <c r="AO56" i="5"/>
  <c r="AM56" i="5"/>
  <c r="AK56" i="5"/>
  <c r="AI56" i="5"/>
  <c r="AG56" i="5"/>
  <c r="AE56" i="5"/>
  <c r="AC56" i="5"/>
  <c r="AA56" i="5"/>
  <c r="Y56" i="5"/>
  <c r="W56" i="5"/>
  <c r="U56" i="5"/>
  <c r="S56" i="5"/>
  <c r="S60" i="5" s="1"/>
  <c r="Q56" i="5"/>
  <c r="O56" i="5"/>
  <c r="M56" i="5"/>
  <c r="G56" i="5"/>
  <c r="AQ55" i="5"/>
  <c r="AP55" i="5"/>
  <c r="AO55" i="5"/>
  <c r="AM55" i="5"/>
  <c r="AK55" i="5"/>
  <c r="AI55" i="5"/>
  <c r="AG55" i="5"/>
  <c r="AE55" i="5"/>
  <c r="AC55" i="5"/>
  <c r="AA55" i="5"/>
  <c r="Y55" i="5"/>
  <c r="U55" i="5"/>
  <c r="S55" i="5"/>
  <c r="Q55" i="5"/>
  <c r="O55" i="5"/>
  <c r="M55" i="5"/>
  <c r="G55" i="5"/>
  <c r="AQ54" i="5"/>
  <c r="AP54" i="5"/>
  <c r="AO54" i="5"/>
  <c r="AM54" i="5"/>
  <c r="AK54" i="5"/>
  <c r="AI54" i="5"/>
  <c r="AG54" i="5"/>
  <c r="AE54" i="5"/>
  <c r="AC54" i="5"/>
  <c r="AA54" i="5"/>
  <c r="Y54" i="5"/>
  <c r="W54" i="5"/>
  <c r="U54" i="5"/>
  <c r="S54" i="5"/>
  <c r="Q54" i="5"/>
  <c r="O54" i="5"/>
  <c r="M54" i="5"/>
  <c r="G54" i="5"/>
  <c r="AQ53" i="5"/>
  <c r="AP53" i="5"/>
  <c r="AO53" i="5"/>
  <c r="AM53" i="5"/>
  <c r="AK53" i="5"/>
  <c r="AI53" i="5"/>
  <c r="AG53" i="5"/>
  <c r="AE53" i="5"/>
  <c r="AC53" i="5"/>
  <c r="AA53" i="5"/>
  <c r="Y53" i="5"/>
  <c r="W53" i="5"/>
  <c r="U53" i="5"/>
  <c r="S53" i="5"/>
  <c r="Q53" i="5"/>
  <c r="O53" i="5"/>
  <c r="M53" i="5"/>
  <c r="G53" i="5"/>
  <c r="AQ52" i="5"/>
  <c r="AP52" i="5"/>
  <c r="AO52" i="5"/>
  <c r="AM52" i="5"/>
  <c r="AK52" i="5"/>
  <c r="AI52" i="5"/>
  <c r="AG52" i="5"/>
  <c r="AE52" i="5"/>
  <c r="AC52" i="5"/>
  <c r="AA52" i="5"/>
  <c r="Y52" i="5"/>
  <c r="W52" i="5"/>
  <c r="U52" i="5"/>
  <c r="S52" i="5"/>
  <c r="Q52" i="5"/>
  <c r="O52" i="5"/>
  <c r="M52" i="5"/>
  <c r="G52" i="5"/>
  <c r="AQ51" i="5"/>
  <c r="AP51" i="5"/>
  <c r="AO51" i="5"/>
  <c r="AM51" i="5"/>
  <c r="AK51" i="5"/>
  <c r="AI51" i="5"/>
  <c r="AG51" i="5"/>
  <c r="AE51" i="5"/>
  <c r="AC51" i="5"/>
  <c r="AA51" i="5"/>
  <c r="Y51" i="5"/>
  <c r="W51" i="5"/>
  <c r="U51" i="5"/>
  <c r="S51" i="5"/>
  <c r="Q51" i="5"/>
  <c r="O51" i="5"/>
  <c r="M51" i="5"/>
  <c r="G51" i="5"/>
  <c r="AQ50" i="5"/>
  <c r="AP50" i="5"/>
  <c r="AO50" i="5"/>
  <c r="AM50" i="5"/>
  <c r="AK50" i="5"/>
  <c r="AI50" i="5"/>
  <c r="AG50" i="5"/>
  <c r="AG61" i="5" s="1"/>
  <c r="AE50" i="5"/>
  <c r="AC50" i="5"/>
  <c r="AA50" i="5"/>
  <c r="Y50" i="5"/>
  <c r="W50" i="5"/>
  <c r="U50" i="5"/>
  <c r="S50" i="5"/>
  <c r="Q50" i="5"/>
  <c r="O50" i="5"/>
  <c r="M50" i="5"/>
  <c r="G50" i="5"/>
  <c r="AQ49" i="5"/>
  <c r="AP49" i="5"/>
  <c r="AO49" i="5"/>
  <c r="AM49" i="5"/>
  <c r="AK49" i="5"/>
  <c r="AI49" i="5"/>
  <c r="AG49" i="5"/>
  <c r="AE49" i="5"/>
  <c r="AC49" i="5"/>
  <c r="AA49" i="5"/>
  <c r="Y49" i="5"/>
  <c r="W49" i="5"/>
  <c r="U49" i="5"/>
  <c r="S49" i="5"/>
  <c r="Q49" i="5"/>
  <c r="O49" i="5"/>
  <c r="M49" i="5"/>
  <c r="G49" i="5"/>
  <c r="AQ48" i="5"/>
  <c r="AO48" i="5"/>
  <c r="AM48" i="5"/>
  <c r="AK48" i="5"/>
  <c r="AI48" i="5"/>
  <c r="AG48" i="5"/>
  <c r="AE48" i="5"/>
  <c r="AC48" i="5"/>
  <c r="AA48" i="5"/>
  <c r="Y48" i="5"/>
  <c r="W48" i="5"/>
  <c r="U48" i="5"/>
  <c r="S48" i="5"/>
  <c r="Q48" i="5"/>
  <c r="O48" i="5"/>
  <c r="M48" i="5"/>
  <c r="G48" i="5"/>
  <c r="AP47" i="5"/>
  <c r="AQ47" i="5" s="1"/>
  <c r="AO47" i="5"/>
  <c r="AM47" i="5"/>
  <c r="AK47" i="5"/>
  <c r="AI47" i="5"/>
  <c r="AG47" i="5"/>
  <c r="AE47" i="5"/>
  <c r="AC47" i="5"/>
  <c r="AA47" i="5"/>
  <c r="Y47" i="5"/>
  <c r="W47" i="5"/>
  <c r="U47" i="5"/>
  <c r="S47" i="5"/>
  <c r="Q47" i="5"/>
  <c r="O47" i="5"/>
  <c r="M47" i="5"/>
  <c r="G47" i="5"/>
  <c r="AP46" i="5"/>
  <c r="AQ46" i="5" s="1"/>
  <c r="AO46" i="5"/>
  <c r="AM46" i="5"/>
  <c r="AK46" i="5"/>
  <c r="AI46" i="5"/>
  <c r="AG46" i="5"/>
  <c r="AE46" i="5"/>
  <c r="AC46" i="5"/>
  <c r="AA46" i="5"/>
  <c r="Y46" i="5"/>
  <c r="W46" i="5"/>
  <c r="U46" i="5"/>
  <c r="S46" i="5"/>
  <c r="Q46" i="5"/>
  <c r="O46" i="5"/>
  <c r="M46" i="5"/>
  <c r="G46" i="5"/>
  <c r="AP45" i="5"/>
  <c r="AQ45" i="5" s="1"/>
  <c r="AO45" i="5"/>
  <c r="AM45" i="5"/>
  <c r="AK45" i="5"/>
  <c r="AI45" i="5"/>
  <c r="AG45" i="5"/>
  <c r="AE45" i="5"/>
  <c r="AC45" i="5"/>
  <c r="AA45" i="5"/>
  <c r="Y45" i="5"/>
  <c r="W45" i="5"/>
  <c r="U45" i="5"/>
  <c r="S45" i="5"/>
  <c r="Q45" i="5"/>
  <c r="O45" i="5"/>
  <c r="M45" i="5"/>
  <c r="G45" i="5"/>
  <c r="AQ44" i="5"/>
  <c r="AO44" i="5"/>
  <c r="AM44" i="5"/>
  <c r="AK44" i="5"/>
  <c r="AI44" i="5"/>
  <c r="AG44" i="5"/>
  <c r="AE44" i="5"/>
  <c r="AC44" i="5"/>
  <c r="AA44" i="5"/>
  <c r="Y44" i="5"/>
  <c r="W44" i="5"/>
  <c r="U44" i="5"/>
  <c r="S44" i="5"/>
  <c r="Q44" i="5"/>
  <c r="O44" i="5"/>
  <c r="M44" i="5"/>
  <c r="G44" i="5"/>
  <c r="AQ43" i="5"/>
  <c r="AO43" i="5"/>
  <c r="AM43" i="5"/>
  <c r="AK43" i="5"/>
  <c r="AI43" i="5"/>
  <c r="AG43" i="5"/>
  <c r="AE43" i="5"/>
  <c r="AC43" i="5"/>
  <c r="AA43" i="5"/>
  <c r="Y43" i="5"/>
  <c r="W43" i="5"/>
  <c r="U43" i="5"/>
  <c r="S43" i="5"/>
  <c r="Q43" i="5"/>
  <c r="O43" i="5"/>
  <c r="M43" i="5"/>
  <c r="G43" i="5"/>
  <c r="AQ42" i="5"/>
  <c r="AO42" i="5"/>
  <c r="AM42" i="5"/>
  <c r="AK42" i="5"/>
  <c r="AI42" i="5"/>
  <c r="AG42" i="5"/>
  <c r="AE42" i="5"/>
  <c r="AC42" i="5"/>
  <c r="AA42" i="5"/>
  <c r="Y42" i="5"/>
  <c r="W42" i="5"/>
  <c r="U42" i="5"/>
  <c r="S42" i="5"/>
  <c r="Q42" i="5"/>
  <c r="O42" i="5"/>
  <c r="M42" i="5"/>
  <c r="G42" i="5"/>
  <c r="AQ41" i="5"/>
  <c r="AO41" i="5"/>
  <c r="AM41" i="5"/>
  <c r="AK41" i="5"/>
  <c r="AI41" i="5"/>
  <c r="AG41" i="5"/>
  <c r="AE41" i="5"/>
  <c r="AC41" i="5"/>
  <c r="AA41" i="5"/>
  <c r="Y41" i="5"/>
  <c r="W41" i="5"/>
  <c r="U41" i="5"/>
  <c r="S41" i="5"/>
  <c r="Q41" i="5"/>
  <c r="O41" i="5"/>
  <c r="M41" i="5"/>
  <c r="G41" i="5"/>
  <c r="AP40" i="5"/>
  <c r="AQ40" i="5" s="1"/>
  <c r="AO40" i="5"/>
  <c r="AM40" i="5"/>
  <c r="AK40" i="5"/>
  <c r="AI40" i="5"/>
  <c r="AG40" i="5"/>
  <c r="AE40" i="5"/>
  <c r="AC40" i="5"/>
  <c r="AA40" i="5"/>
  <c r="Y40" i="5"/>
  <c r="W40" i="5"/>
  <c r="U40" i="5"/>
  <c r="S40" i="5"/>
  <c r="Q40" i="5"/>
  <c r="O40" i="5"/>
  <c r="M40" i="5"/>
  <c r="G40" i="5"/>
  <c r="AP39" i="5"/>
  <c r="AQ39" i="5" s="1"/>
  <c r="AO39" i="5"/>
  <c r="AM39" i="5"/>
  <c r="AK39" i="5"/>
  <c r="AI39" i="5"/>
  <c r="AG39" i="5"/>
  <c r="AE39" i="5"/>
  <c r="AC39" i="5"/>
  <c r="AA39" i="5"/>
  <c r="Y39" i="5"/>
  <c r="W39" i="5"/>
  <c r="U39" i="5"/>
  <c r="S39" i="5"/>
  <c r="Q39" i="5"/>
  <c r="O39" i="5"/>
  <c r="M39" i="5"/>
  <c r="G39" i="5"/>
  <c r="AP38" i="5"/>
  <c r="AQ38" i="5" s="1"/>
  <c r="AO38" i="5"/>
  <c r="AM38" i="5"/>
  <c r="AK38" i="5"/>
  <c r="AI38" i="5"/>
  <c r="AG38" i="5"/>
  <c r="AE38" i="5"/>
  <c r="AC38" i="5"/>
  <c r="AA38" i="5"/>
  <c r="Y38" i="5"/>
  <c r="W38" i="5"/>
  <c r="U38" i="5"/>
  <c r="S38" i="5"/>
  <c r="Q38" i="5"/>
  <c r="O38" i="5"/>
  <c r="M38" i="5"/>
  <c r="G38" i="5"/>
  <c r="AP37" i="5"/>
  <c r="AQ37" i="5" s="1"/>
  <c r="AO37" i="5"/>
  <c r="AM37" i="5"/>
  <c r="AK37" i="5"/>
  <c r="AI37" i="5"/>
  <c r="AG37" i="5"/>
  <c r="AE37" i="5"/>
  <c r="AC37" i="5"/>
  <c r="AA37" i="5"/>
  <c r="AA61" i="5" s="1"/>
  <c r="Y37" i="5"/>
  <c r="W37" i="5"/>
  <c r="U37" i="5"/>
  <c r="S37" i="5"/>
  <c r="Q37" i="5"/>
  <c r="O37" i="5"/>
  <c r="M37" i="5"/>
  <c r="G37" i="5"/>
  <c r="AQ36" i="5"/>
  <c r="AO36" i="5"/>
  <c r="AM36" i="5"/>
  <c r="AK36" i="5"/>
  <c r="AI36" i="5"/>
  <c r="AG36" i="5"/>
  <c r="AE36" i="5"/>
  <c r="AC36" i="5"/>
  <c r="AA36" i="5"/>
  <c r="Y36" i="5"/>
  <c r="W36" i="5"/>
  <c r="U36" i="5"/>
  <c r="S36" i="5"/>
  <c r="Q36" i="5"/>
  <c r="O36" i="5"/>
  <c r="M36" i="5"/>
  <c r="G36" i="5"/>
  <c r="AQ35" i="5"/>
  <c r="AP35" i="5"/>
  <c r="AO35" i="5"/>
  <c r="AM35" i="5"/>
  <c r="AK35" i="5"/>
  <c r="AI35" i="5"/>
  <c r="AG35" i="5"/>
  <c r="AE35" i="5"/>
  <c r="AC35" i="5"/>
  <c r="AA35" i="5"/>
  <c r="Y35" i="5"/>
  <c r="W35" i="5"/>
  <c r="U35" i="5"/>
  <c r="S35" i="5"/>
  <c r="Q35" i="5"/>
  <c r="O35" i="5"/>
  <c r="M35" i="5"/>
  <c r="G35" i="5"/>
  <c r="AQ34" i="5"/>
  <c r="AP34" i="5"/>
  <c r="AO34" i="5"/>
  <c r="AM34" i="5"/>
  <c r="AK34" i="5"/>
  <c r="AI34" i="5"/>
  <c r="AI60" i="5" s="1"/>
  <c r="AG34" i="5"/>
  <c r="AE34" i="5"/>
  <c r="AC34" i="5"/>
  <c r="AA34" i="5"/>
  <c r="Y34" i="5"/>
  <c r="W34" i="5"/>
  <c r="U34" i="5"/>
  <c r="S34" i="5"/>
  <c r="Q34" i="5"/>
  <c r="O34" i="5"/>
  <c r="M34" i="5"/>
  <c r="G34" i="5"/>
  <c r="AQ33" i="5"/>
  <c r="AP33" i="5"/>
  <c r="AO33" i="5"/>
  <c r="AM33" i="5"/>
  <c r="AK33" i="5"/>
  <c r="AI33" i="5"/>
  <c r="AG33" i="5"/>
  <c r="AE33" i="5"/>
  <c r="AC33" i="5"/>
  <c r="AA33" i="5"/>
  <c r="Y33" i="5"/>
  <c r="W33" i="5"/>
  <c r="U33" i="5"/>
  <c r="S33" i="5"/>
  <c r="Q33" i="5"/>
  <c r="O33" i="5"/>
  <c r="M33" i="5"/>
  <c r="G33" i="5"/>
  <c r="AQ32" i="5"/>
  <c r="AP32" i="5"/>
  <c r="AO32" i="5"/>
  <c r="AM32" i="5"/>
  <c r="AK32" i="5"/>
  <c r="AI32" i="5"/>
  <c r="AG32" i="5"/>
  <c r="AE32" i="5"/>
  <c r="AC32" i="5"/>
  <c r="AA32" i="5"/>
  <c r="Y32" i="5"/>
  <c r="W32" i="5"/>
  <c r="U32" i="5"/>
  <c r="S32" i="5"/>
  <c r="Q32" i="5"/>
  <c r="O32" i="5"/>
  <c r="M32" i="5"/>
  <c r="G32" i="5"/>
  <c r="AQ31" i="5"/>
  <c r="AP31" i="5"/>
  <c r="AO31" i="5"/>
  <c r="AM31" i="5"/>
  <c r="AK31" i="5"/>
  <c r="AI31" i="5"/>
  <c r="AG31" i="5"/>
  <c r="AE31" i="5"/>
  <c r="AC31" i="5"/>
  <c r="AA31" i="5"/>
  <c r="Y31" i="5"/>
  <c r="W31" i="5"/>
  <c r="U31" i="5"/>
  <c r="S31" i="5"/>
  <c r="Q31" i="5"/>
  <c r="O31" i="5"/>
  <c r="M31" i="5"/>
  <c r="G31" i="5"/>
  <c r="AQ30" i="5"/>
  <c r="AP30" i="5"/>
  <c r="AO30" i="5"/>
  <c r="AM30" i="5"/>
  <c r="AK30" i="5"/>
  <c r="AI30" i="5"/>
  <c r="AG30" i="5"/>
  <c r="AE30" i="5"/>
  <c r="AC30" i="5"/>
  <c r="AA30" i="5"/>
  <c r="Y30" i="5"/>
  <c r="W30" i="5"/>
  <c r="U30" i="5"/>
  <c r="S30" i="5"/>
  <c r="Q30" i="5"/>
  <c r="O30" i="5"/>
  <c r="M30" i="5"/>
  <c r="G30" i="5"/>
  <c r="AQ29" i="5"/>
  <c r="AP29" i="5"/>
  <c r="AO29" i="5"/>
  <c r="AM29" i="5"/>
  <c r="AK29" i="5"/>
  <c r="AI29" i="5"/>
  <c r="AG29" i="5"/>
  <c r="AE29" i="5"/>
  <c r="AC29" i="5"/>
  <c r="AA29" i="5"/>
  <c r="Y29" i="5"/>
  <c r="W29" i="5"/>
  <c r="U29" i="5"/>
  <c r="S29" i="5"/>
  <c r="Q29" i="5"/>
  <c r="O29" i="5"/>
  <c r="M29" i="5"/>
  <c r="G29" i="5"/>
  <c r="AQ28" i="5"/>
  <c r="AQ60" i="5" s="1"/>
  <c r="AQ62" i="5" s="1"/>
  <c r="AO28" i="5"/>
  <c r="AM28" i="5"/>
  <c r="AK28" i="5"/>
  <c r="AI28" i="5"/>
  <c r="AG28" i="5"/>
  <c r="AE28" i="5"/>
  <c r="AC28" i="5"/>
  <c r="AA28" i="5"/>
  <c r="Y28" i="5"/>
  <c r="W28" i="5"/>
  <c r="U28" i="5"/>
  <c r="S28" i="5"/>
  <c r="Q28" i="5"/>
  <c r="O28" i="5"/>
  <c r="M28" i="5"/>
  <c r="G28" i="5"/>
  <c r="AQ27" i="5"/>
  <c r="AP27" i="5"/>
  <c r="AO27" i="5"/>
  <c r="AM27" i="5"/>
  <c r="AK27" i="5"/>
  <c r="AI27" i="5"/>
  <c r="AG27" i="5"/>
  <c r="AE27" i="5"/>
  <c r="AC27" i="5"/>
  <c r="AA27" i="5"/>
  <c r="Y27" i="5"/>
  <c r="W27" i="5"/>
  <c r="U27" i="5"/>
  <c r="S27" i="5"/>
  <c r="Q27" i="5"/>
  <c r="O27" i="5"/>
  <c r="M27" i="5"/>
  <c r="G27" i="5"/>
  <c r="AQ26" i="5"/>
  <c r="AP26" i="5"/>
  <c r="AO26" i="5"/>
  <c r="AM26" i="5"/>
  <c r="AK26" i="5"/>
  <c r="AI26" i="5"/>
  <c r="AG26" i="5"/>
  <c r="AE26" i="5"/>
  <c r="AC26" i="5"/>
  <c r="AA26" i="5"/>
  <c r="Y26" i="5"/>
  <c r="W26" i="5"/>
  <c r="U26" i="5"/>
  <c r="S26" i="5"/>
  <c r="Q26" i="5"/>
  <c r="O26" i="5"/>
  <c r="M26" i="5"/>
  <c r="G26" i="5"/>
  <c r="AQ25" i="5"/>
  <c r="AP25" i="5"/>
  <c r="AO25" i="5"/>
  <c r="AM25" i="5"/>
  <c r="AK25" i="5"/>
  <c r="AI25" i="5"/>
  <c r="AG25" i="5"/>
  <c r="AE25" i="5"/>
  <c r="AC25" i="5"/>
  <c r="AA25" i="5"/>
  <c r="Y25" i="5"/>
  <c r="W25" i="5"/>
  <c r="U25" i="5"/>
  <c r="S25" i="5"/>
  <c r="Q25" i="5"/>
  <c r="O25" i="5"/>
  <c r="M25" i="5"/>
  <c r="G25" i="5"/>
  <c r="G60" i="5" s="1"/>
  <c r="AQ23" i="5"/>
  <c r="AO23" i="5"/>
  <c r="AM23" i="5"/>
  <c r="AK23" i="5"/>
  <c r="AI23" i="5"/>
  <c r="AG23" i="5"/>
  <c r="AE23" i="5"/>
  <c r="AC23" i="5"/>
  <c r="AA23" i="5"/>
  <c r="Y23" i="5"/>
  <c r="W23" i="5"/>
  <c r="U23" i="5"/>
  <c r="S23" i="5"/>
  <c r="AQ22" i="5"/>
  <c r="AP22" i="5"/>
  <c r="AO22" i="5"/>
  <c r="AM22" i="5"/>
  <c r="AK22" i="5"/>
  <c r="AI22" i="5"/>
  <c r="AG22" i="5"/>
  <c r="AE22" i="5"/>
  <c r="AC22" i="5"/>
  <c r="AA22" i="5"/>
  <c r="Y22" i="5"/>
  <c r="W22" i="5"/>
  <c r="U22" i="5"/>
  <c r="S22" i="5"/>
  <c r="Q22" i="5"/>
  <c r="O22" i="5"/>
  <c r="M22" i="5"/>
  <c r="G22" i="5"/>
  <c r="AQ21" i="5"/>
  <c r="AP21" i="5"/>
  <c r="AO21" i="5"/>
  <c r="AM21" i="5"/>
  <c r="AK21" i="5"/>
  <c r="AI21" i="5"/>
  <c r="AG21" i="5"/>
  <c r="AE21" i="5"/>
  <c r="AC21" i="5"/>
  <c r="AA21" i="5"/>
  <c r="Y21" i="5"/>
  <c r="W21" i="5"/>
  <c r="U21" i="5"/>
  <c r="S21" i="5"/>
  <c r="Q21" i="5"/>
  <c r="O21" i="5"/>
  <c r="M21" i="5"/>
  <c r="G21" i="5"/>
  <c r="AQ20" i="5"/>
  <c r="AP20" i="5"/>
  <c r="AO20" i="5"/>
  <c r="AM20" i="5"/>
  <c r="AK20" i="5"/>
  <c r="AI20" i="5"/>
  <c r="AG20" i="5"/>
  <c r="AE20" i="5"/>
  <c r="AC20" i="5"/>
  <c r="AA20" i="5"/>
  <c r="Y20" i="5"/>
  <c r="W20" i="5"/>
  <c r="U20" i="5"/>
  <c r="S20" i="5"/>
  <c r="Q20" i="5"/>
  <c r="O20" i="5"/>
  <c r="M20" i="5"/>
  <c r="M61" i="5" s="1"/>
  <c r="G20" i="5"/>
  <c r="AQ19" i="5"/>
  <c r="AP19" i="5"/>
  <c r="AO19" i="5"/>
  <c r="AM19" i="5"/>
  <c r="AK19" i="5"/>
  <c r="AI19" i="5"/>
  <c r="AG19" i="5"/>
  <c r="AE19" i="5"/>
  <c r="AC19" i="5"/>
  <c r="AA19" i="5"/>
  <c r="Y19" i="5"/>
  <c r="W19" i="5"/>
  <c r="U19" i="5"/>
  <c r="S19" i="5"/>
  <c r="Q19" i="5"/>
  <c r="O19" i="5"/>
  <c r="M19" i="5"/>
  <c r="G19" i="5"/>
  <c r="AQ18" i="5"/>
  <c r="AP18" i="5"/>
  <c r="AO18" i="5"/>
  <c r="AM18" i="5"/>
  <c r="AK18" i="5"/>
  <c r="AI18" i="5"/>
  <c r="AG18" i="5"/>
  <c r="AE18" i="5"/>
  <c r="AC18" i="5"/>
  <c r="AA18" i="5"/>
  <c r="Y18" i="5"/>
  <c r="W18" i="5"/>
  <c r="U18" i="5"/>
  <c r="S18" i="5"/>
  <c r="Q18" i="5"/>
  <c r="Q60" i="5" s="1"/>
  <c r="O18" i="5"/>
  <c r="M18" i="5"/>
  <c r="G18" i="5"/>
  <c r="AQ17" i="5"/>
  <c r="AO17" i="5"/>
  <c r="AM17" i="5"/>
  <c r="AK17" i="5"/>
  <c r="AI17" i="5"/>
  <c r="AG17" i="5"/>
  <c r="AE17" i="5"/>
  <c r="AC17" i="5"/>
  <c r="AA17" i="5"/>
  <c r="Y17" i="5"/>
  <c r="W17" i="5"/>
  <c r="U17" i="5"/>
  <c r="S17" i="5"/>
  <c r="Q17" i="5"/>
  <c r="O17" i="5"/>
  <c r="M17" i="5"/>
  <c r="G17" i="5"/>
  <c r="AP16" i="5"/>
  <c r="AQ16" i="5" s="1"/>
  <c r="AO16" i="5"/>
  <c r="AM16" i="5"/>
  <c r="AK16" i="5"/>
  <c r="AI16" i="5"/>
  <c r="AI61" i="5" s="1"/>
  <c r="AG16" i="5"/>
  <c r="AE16" i="5"/>
  <c r="AC16" i="5"/>
  <c r="AA16" i="5"/>
  <c r="Y16" i="5"/>
  <c r="W16" i="5"/>
  <c r="U16" i="5"/>
  <c r="S16" i="5"/>
  <c r="Q16" i="5"/>
  <c r="O16" i="5"/>
  <c r="M16" i="5"/>
  <c r="G16" i="5"/>
  <c r="AQ15" i="5"/>
  <c r="AO15" i="5"/>
  <c r="AM15" i="5"/>
  <c r="AK15" i="5"/>
  <c r="AI15" i="5"/>
  <c r="AG15" i="5"/>
  <c r="AE15" i="5"/>
  <c r="AC15" i="5"/>
  <c r="AA15" i="5"/>
  <c r="Y15" i="5"/>
  <c r="W15" i="5"/>
  <c r="U15" i="5"/>
  <c r="S15" i="5"/>
  <c r="Q15" i="5"/>
  <c r="O15" i="5"/>
  <c r="M15" i="5"/>
  <c r="G15" i="5"/>
  <c r="AQ14" i="5"/>
  <c r="AO14" i="5"/>
  <c r="AM14" i="5"/>
  <c r="AK14" i="5"/>
  <c r="AI14" i="5"/>
  <c r="AG14" i="5"/>
  <c r="AE14" i="5"/>
  <c r="AC14" i="5"/>
  <c r="AA14" i="5"/>
  <c r="Y14" i="5"/>
  <c r="W14" i="5"/>
  <c r="U14" i="5"/>
  <c r="S14" i="5"/>
  <c r="Q14" i="5"/>
  <c r="O14" i="5"/>
  <c r="M14" i="5"/>
  <c r="G14" i="5"/>
  <c r="AQ13" i="5"/>
  <c r="AO13" i="5"/>
  <c r="AM13" i="5"/>
  <c r="AK13" i="5"/>
  <c r="AI13" i="5"/>
  <c r="AG13" i="5"/>
  <c r="AE13" i="5"/>
  <c r="AC13" i="5"/>
  <c r="AA13" i="5"/>
  <c r="Y13" i="5"/>
  <c r="W13" i="5"/>
  <c r="U13" i="5"/>
  <c r="S13" i="5"/>
  <c r="Q13" i="5"/>
  <c r="O13" i="5"/>
  <c r="M13" i="5"/>
  <c r="G13" i="5"/>
  <c r="AQ12" i="5"/>
  <c r="AO12" i="5"/>
  <c r="AM12" i="5"/>
  <c r="AK12" i="5"/>
  <c r="AI12" i="5"/>
  <c r="AG12" i="5"/>
  <c r="AE12" i="5"/>
  <c r="AC12" i="5"/>
  <c r="AA12" i="5"/>
  <c r="Y12" i="5"/>
  <c r="W12" i="5"/>
  <c r="U12" i="5"/>
  <c r="S12" i="5"/>
  <c r="Q12" i="5"/>
  <c r="O12" i="5"/>
  <c r="M12" i="5"/>
  <c r="G12" i="5"/>
  <c r="AQ11" i="5"/>
  <c r="AO11" i="5"/>
  <c r="AM11" i="5"/>
  <c r="AK11" i="5"/>
  <c r="AI11" i="5"/>
  <c r="AG11" i="5"/>
  <c r="AE11" i="5"/>
  <c r="AC11" i="5"/>
  <c r="AA11" i="5"/>
  <c r="Y11" i="5"/>
  <c r="W11" i="5"/>
  <c r="U11" i="5"/>
  <c r="S11" i="5"/>
  <c r="Q11" i="5"/>
  <c r="O11" i="5"/>
  <c r="M11" i="5"/>
  <c r="G11" i="5"/>
  <c r="AQ10" i="5"/>
  <c r="AO10" i="5"/>
  <c r="AM10" i="5"/>
  <c r="AK10" i="5"/>
  <c r="AI10" i="5"/>
  <c r="AG10" i="5"/>
  <c r="AE10" i="5"/>
  <c r="AC10" i="5"/>
  <c r="AA10" i="5"/>
  <c r="Y10" i="5"/>
  <c r="W10" i="5"/>
  <c r="U10" i="5"/>
  <c r="S10" i="5"/>
  <c r="Q10" i="5"/>
  <c r="O10" i="5"/>
  <c r="M10" i="5"/>
  <c r="G10" i="5"/>
  <c r="AQ9" i="5"/>
  <c r="AO9" i="5"/>
  <c r="AM9" i="5"/>
  <c r="AK9" i="5"/>
  <c r="AI9" i="5"/>
  <c r="AG9" i="5"/>
  <c r="AE9" i="5"/>
  <c r="AC9" i="5"/>
  <c r="AA9" i="5"/>
  <c r="Y9" i="5"/>
  <c r="W9" i="5"/>
  <c r="U9" i="5"/>
  <c r="S9" i="5"/>
  <c r="Q9" i="5"/>
  <c r="O9" i="5"/>
  <c r="M9" i="5"/>
  <c r="G9" i="5"/>
  <c r="G23" i="5" s="1"/>
  <c r="Y61" i="1"/>
  <c r="AG61" i="1"/>
  <c r="AG60" i="1"/>
  <c r="AP54" i="1"/>
  <c r="AP53" i="1"/>
  <c r="AP52" i="1"/>
  <c r="G62" i="5" l="1"/>
  <c r="G63" i="5"/>
  <c r="M60" i="5"/>
  <c r="AG60" i="5"/>
  <c r="Q61" i="5"/>
  <c r="AA60" i="5"/>
  <c r="S61" i="5"/>
  <c r="AQ63" i="5" l="1"/>
  <c r="G64" i="5"/>
  <c r="AR60" i="1"/>
  <c r="M60" i="1" l="1"/>
  <c r="AQ9" i="1"/>
  <c r="AQ61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M9" i="1"/>
  <c r="AQ62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60" i="1" s="1"/>
  <c r="AI23" i="1"/>
  <c r="AI22" i="1"/>
  <c r="AI21" i="1"/>
  <c r="AI20" i="1"/>
  <c r="AI19" i="1"/>
  <c r="AI18" i="1"/>
  <c r="AI17" i="1"/>
  <c r="AI16" i="1"/>
  <c r="AI61" i="1" s="1"/>
  <c r="AI15" i="1"/>
  <c r="AI14" i="1"/>
  <c r="AI13" i="1"/>
  <c r="AI12" i="1"/>
  <c r="AI11" i="1"/>
  <c r="AI10" i="1"/>
  <c r="AI9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61" i="1" s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S59" i="1"/>
  <c r="S58" i="1"/>
  <c r="S57" i="1"/>
  <c r="S56" i="1"/>
  <c r="S61" i="1" s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2" i="1"/>
  <c r="M21" i="1"/>
  <c r="M61" i="1" s="1"/>
  <c r="M20" i="1"/>
  <c r="M19" i="1"/>
  <c r="M18" i="1"/>
  <c r="M17" i="1"/>
  <c r="M16" i="1"/>
  <c r="M15" i="1"/>
  <c r="M14" i="1"/>
  <c r="M13" i="1"/>
  <c r="M12" i="1"/>
  <c r="M11" i="1"/>
  <c r="M10" i="1"/>
  <c r="M9" i="1"/>
  <c r="AP21" i="1"/>
  <c r="AP40" i="1"/>
  <c r="AP39" i="1"/>
  <c r="AP59" i="1"/>
  <c r="AP58" i="1"/>
  <c r="AP57" i="1"/>
  <c r="AP56" i="1"/>
  <c r="AP55" i="1"/>
  <c r="AP51" i="1"/>
  <c r="AP50" i="1"/>
  <c r="AP49" i="1"/>
  <c r="AP47" i="1"/>
  <c r="AP46" i="1"/>
  <c r="AP45" i="1"/>
  <c r="AP38" i="1"/>
  <c r="AP37" i="1"/>
  <c r="AP35" i="1"/>
  <c r="AP34" i="1"/>
  <c r="AP33" i="1"/>
  <c r="AP32" i="1"/>
  <c r="AP31" i="1"/>
  <c r="AP30" i="1"/>
  <c r="AP29" i="1"/>
  <c r="AP28" i="1"/>
  <c r="AP27" i="1"/>
  <c r="AP26" i="1"/>
  <c r="AP25" i="1"/>
  <c r="AP22" i="1"/>
  <c r="AP20" i="1"/>
  <c r="AP19" i="1"/>
  <c r="AP18" i="1"/>
  <c r="AP16" i="1"/>
  <c r="AO61" i="1"/>
  <c r="AM61" i="1"/>
  <c r="AK61" i="1"/>
  <c r="AE61" i="1"/>
  <c r="AC61" i="1"/>
  <c r="W61" i="1"/>
  <c r="U61" i="1"/>
  <c r="Q61" i="1"/>
  <c r="AO60" i="1"/>
  <c r="AM60" i="1"/>
  <c r="AK60" i="1"/>
  <c r="AE60" i="1"/>
  <c r="AC60" i="1"/>
  <c r="U60" i="1"/>
  <c r="S60" i="1"/>
  <c r="Q60" i="1"/>
  <c r="O60" i="1"/>
  <c r="AQ60" i="1" l="1"/>
  <c r="G63" i="1" s="1"/>
  <c r="G64" i="1" s="1"/>
  <c r="AQ63" i="1"/>
  <c r="G62" i="1"/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60" i="1" l="1"/>
  <c r="G23" i="1"/>
  <c r="Q9" i="1" l="1"/>
</calcChain>
</file>

<file path=xl/comments1.xml><?xml version="1.0" encoding="utf-8"?>
<comments xmlns="http://schemas.openxmlformats.org/spreadsheetml/2006/main">
  <authors>
    <author>Автор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<sst xmlns="http://schemas.openxmlformats.org/spreadsheetml/2006/main" count="834" uniqueCount="139">
  <si>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</si>
  <si>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</si>
  <si>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</si>
  <si>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</si>
  <si>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</si>
  <si>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</si>
  <si>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</si>
  <si>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</si>
  <si>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</si>
  <si>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</si>
  <si>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</si>
  <si>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</si>
  <si>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</si>
  <si>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</si>
  <si>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</si>
  <si>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</si>
  <si>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</si>
  <si>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</si>
  <si>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Приложение №3</t>
  </si>
  <si>
    <t>цена</t>
  </si>
  <si>
    <t>сумма</t>
  </si>
  <si>
    <t>Секретарь:</t>
  </si>
  <si>
    <t>шт</t>
  </si>
  <si>
    <t>Намазбай Г.</t>
  </si>
  <si>
    <t>Атропин</t>
  </si>
  <si>
    <t>раствор для инъекций 1мг/мл</t>
  </si>
  <si>
    <t>ампула</t>
  </si>
  <si>
    <t xml:space="preserve">Ацетилцистеин </t>
  </si>
  <si>
    <t>таблетка шипучая для приготовления раствора для приема внутрь 600мг</t>
  </si>
  <si>
    <t>таблетка</t>
  </si>
  <si>
    <t>Кальция глюконат</t>
  </si>
  <si>
    <t>раствор для инъекций 10%, 10 мл</t>
  </si>
  <si>
    <t>Метилдопа Допегит</t>
  </si>
  <si>
    <t>таблетка 250мг</t>
  </si>
  <si>
    <t>Нифедипин Коринфар</t>
  </si>
  <si>
    <t>таблетка, 20 мг</t>
  </si>
  <si>
    <t>Фенилэфрин (Мезатон)</t>
  </si>
  <si>
    <t xml:space="preserve">раствоp для инъекций  1% 1мл </t>
  </si>
  <si>
    <t>Фенобарбитал</t>
  </si>
  <si>
    <t>таблетка 100мг</t>
  </si>
  <si>
    <t>Фентанил</t>
  </si>
  <si>
    <t xml:space="preserve">раствор для инъекций  0,005% 2мл </t>
  </si>
  <si>
    <t>Эритромицин</t>
  </si>
  <si>
    <t xml:space="preserve">Смофлипид </t>
  </si>
  <si>
    <t>раствор для инфузий 20 % 100 мл</t>
  </si>
  <si>
    <t>флакон</t>
  </si>
  <si>
    <t>Фитоменадион АмриК</t>
  </si>
  <si>
    <t>Раствор для внутримышечного введения 10мг/мл 1 мл</t>
  </si>
  <si>
    <t>Добутамин 250мг</t>
  </si>
  <si>
    <t>Добутам лиофилизат для приготовления раствора для инъекций 250мг.</t>
  </si>
  <si>
    <t xml:space="preserve">Кофеин-цитрат натрия </t>
  </si>
  <si>
    <t xml:space="preserve">Раствор для инъекций 20мг/мл </t>
  </si>
  <si>
    <t>Дисоль</t>
  </si>
  <si>
    <t xml:space="preserve">Раствор для инфузий 200 мл </t>
  </si>
  <si>
    <t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2022-2023 год   ГКП на ПХВ "Областной перинатальный центр №3"</t>
  </si>
  <si>
    <t>Лекарственные  средства.</t>
  </si>
  <si>
    <t>Изделия медицинского назначения</t>
  </si>
  <si>
    <t>Системы одноразовые</t>
  </si>
  <si>
    <t>для инфузий 21G</t>
  </si>
  <si>
    <t>штука</t>
  </si>
  <si>
    <t>для переливания крови 18G</t>
  </si>
  <si>
    <t xml:space="preserve">Презерватив для трансвагинального исследования </t>
  </si>
  <si>
    <t xml:space="preserve"> для трансвагинального исследования </t>
  </si>
  <si>
    <t xml:space="preserve">Гель для УЗИ </t>
  </si>
  <si>
    <t>5 литр</t>
  </si>
  <si>
    <t>канистра</t>
  </si>
  <si>
    <t xml:space="preserve">Катетер  Фолея </t>
  </si>
  <si>
    <t>№ 18</t>
  </si>
  <si>
    <t xml:space="preserve"> №20</t>
  </si>
  <si>
    <t>детский № 6-10</t>
  </si>
  <si>
    <t>Канюля для  периферических вен</t>
  </si>
  <si>
    <t>размер G 16</t>
  </si>
  <si>
    <t>Размер G 18</t>
  </si>
  <si>
    <t>Размер G 24</t>
  </si>
  <si>
    <t>Трубки эндотрахеальные</t>
  </si>
  <si>
    <t>с манжетой №7,5</t>
  </si>
  <si>
    <t>с манжетой №7</t>
  </si>
  <si>
    <t>без манжеты 2,5</t>
  </si>
  <si>
    <t>без манжеты 3,0</t>
  </si>
  <si>
    <t>без манжеты 3,5</t>
  </si>
  <si>
    <t>без манжеты 4,0</t>
  </si>
  <si>
    <t xml:space="preserve">Шприц </t>
  </si>
  <si>
    <t> Шприц "Bioject" Budget 50 мл с игл 18Gх 1 1/2" инъекц. 3х-комп.стерильный.</t>
  </si>
  <si>
    <t>Шприц Bioject Budget 5 мл 22 G игла 3-х комп №100.</t>
  </si>
  <si>
    <t>Шприц Bioject Budget 10 мл 3х-комп. с иглой 21Gx1 1/2" </t>
  </si>
  <si>
    <t>Шприц Bioject Budget 20 мл 20G игла 3-х комп. №50.</t>
  </si>
  <si>
    <t>Удинитель</t>
  </si>
  <si>
    <t>перфузор для инфузионных 150см</t>
  </si>
  <si>
    <t>Мочеприемник Т образным клапаном</t>
  </si>
  <si>
    <t>однократного применения, 2 литра</t>
  </si>
  <si>
    <t>Салфетка спиртовая</t>
  </si>
  <si>
    <t xml:space="preserve">размер 65х30мм одноразовая, 70% этиловый спирт  </t>
  </si>
  <si>
    <t>Скальпель</t>
  </si>
  <si>
    <t xml:space="preserve">стерильный, однократного применения, с лезвиями №22, в коробке №10. Предназначено для рассечения мягких тканей и сосудов при различных хирургических операциях. </t>
  </si>
  <si>
    <t>Шпатель терапевтический</t>
  </si>
  <si>
    <t>Стерильный, однократного применения,</t>
  </si>
  <si>
    <t xml:space="preserve">шт </t>
  </si>
  <si>
    <t>Повязка Mepore</t>
  </si>
  <si>
    <t>размер 6*7см</t>
  </si>
  <si>
    <t xml:space="preserve">размер 9*25см </t>
  </si>
  <si>
    <t>размер 6*10см</t>
  </si>
  <si>
    <t>размер 9*35см</t>
  </si>
  <si>
    <t>Контейнер лабораторный для взятия проб 120мм с крышкой</t>
  </si>
  <si>
    <t>Неонатальная носовая канюля</t>
  </si>
  <si>
    <t>Материал изготовления имплантационный нетоксичный поливинилхлорид;Удобно крепится за счет регулирования длины петли;Длина трубки: 2.1 м;Мягкая назальная часть анатомической формы снижает риск повреждения слизистой;Каждая поставляется в индивидуальной упаковке;Изделия стерильны и предназначены для однократного применения одним пациентом;</t>
  </si>
  <si>
    <t xml:space="preserve">Уретральный катетер </t>
  </si>
  <si>
    <t>№5</t>
  </si>
  <si>
    <t>№6</t>
  </si>
  <si>
    <t>Инсулиновый шприц</t>
  </si>
  <si>
    <t>Шприцы 1 мл/трехкомпонентные, одноразовые, стерильные, непирогенные, со стационарными иглами, пластмассовые, состоят из трех частей (градуированный цилиндр, шток-поршень, прокладка, не содержащая латекс).</t>
  </si>
  <si>
    <t>к протоколу вскрытия  №1</t>
  </si>
  <si>
    <t>вр:13:17  02.02.2022                  ТОО "KAZBIOTECH''</t>
  </si>
  <si>
    <t>вр:15:12 02.02.2022     ТОО "ИНТЕРФАРМСЕРВИС"</t>
  </si>
  <si>
    <t>вр: 15:32   03.02.2022  ТОО "АК НИЕТ"</t>
  </si>
  <si>
    <t>вр 17:50   03.02.2022       ТОО "ТИН"</t>
  </si>
  <si>
    <t>вр 17:55   03.02.2022  "ТОО Фарм Орда"</t>
  </si>
  <si>
    <t>вр 12:09 03.02.2022   ТОО "SM Global.KZ"</t>
  </si>
  <si>
    <t>вр 17:00 03.02.2022  ТОО "ОрдаМед Шымкент"</t>
  </si>
  <si>
    <t>вр 09:35  04.02.2022  ТОО "ARMED PHARM"</t>
  </si>
  <si>
    <t>вр 15:45 01.02.2022 ТОО ЮМК "Текна"</t>
  </si>
  <si>
    <t xml:space="preserve"> вр 09:10 04.02.2022   ТОО "ДиАКиТ"</t>
  </si>
  <si>
    <t>вр 13:20  03.02.2022   ТОО "QazMegaCom"</t>
  </si>
  <si>
    <t>вр 18:00  03.02.2022  ПТ "Сагиндыков и компания"</t>
  </si>
  <si>
    <t>вр 09:32 03.02.2022    ТОО "Viva Medical"</t>
  </si>
  <si>
    <t>вр 16:45 01.02.2022   ТОО "SUNMEDICA"</t>
  </si>
  <si>
    <t>вр 09:40 04.02.2022  ТОО "APF -Med"</t>
  </si>
  <si>
    <t>ВСЕГО ИТОГО</t>
  </si>
  <si>
    <t xml:space="preserve">Зав отделением  </t>
  </si>
  <si>
    <t>Кекилова А.</t>
  </si>
  <si>
    <t>Муталипов Э.</t>
  </si>
  <si>
    <t>Старший медбрат</t>
  </si>
  <si>
    <t>Старшая мед сестра</t>
  </si>
  <si>
    <t>Бекбердиева К.</t>
  </si>
  <si>
    <t>Старшая акушерка</t>
  </si>
  <si>
    <t>Сержанова Г.</t>
  </si>
  <si>
    <t>Халкөз Д.</t>
  </si>
  <si>
    <t>Юрист :</t>
  </si>
  <si>
    <t>Зулпихаров М.</t>
  </si>
  <si>
    <t>Старшая медсестра ЦСО: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</si>
</sst>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202124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21" fontId="2" fillId="0" borderId="0" xfId="0" applyNumberFormat="1" applyFont="1"/>
    <xf numFmtId="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1" fillId="2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center" wrapText="1" indent="1"/>
    </xf>
    <xf numFmtId="0" fontId="11" fillId="3" borderId="1" xfId="0" applyFont="1" applyFill="1" applyBorder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/>
    <xf numFmtId="0" fontId="2" fillId="5" borderId="1" xfId="0" applyFont="1" applyFill="1" applyBorder="1"/>
    <xf numFmtId="0" fontId="13" fillId="0" borderId="1" xfId="0" applyFont="1" applyBorder="1"/>
    <xf numFmtId="4" fontId="8" fillId="0" borderId="0" xfId="0" applyNumberFormat="1" applyFont="1"/>
    <xf numFmtId="0" fontId="8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/>
    <xf numFmtId="4" fontId="2" fillId="5" borderId="1" xfId="0" applyNumberFormat="1" applyFont="1" applyFill="1" applyBorder="1"/>
    <xf numFmtId="0" fontId="7" fillId="5" borderId="1" xfId="0" applyFont="1" applyFill="1" applyBorder="1"/>
    <xf numFmtId="164" fontId="7" fillId="5" borderId="1" xfId="0" applyNumberFormat="1" applyFont="1" applyFill="1" applyBorder="1" applyAlignment="1">
      <alignment wrapText="1"/>
    </xf>
    <xf numFmtId="0" fontId="2" fillId="5" borderId="0" xfId="0" applyFont="1" applyFill="1"/>
    <xf numFmtId="0" fontId="14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right" wrapText="1"/>
    </xf>
    <xf numFmtId="164" fontId="2" fillId="0" borderId="1" xfId="0" applyNumberFormat="1" applyFont="1" applyBorder="1"/>
    <xf numFmtId="164" fontId="2" fillId="0" borderId="0" xfId="0" applyNumberFormat="1" applyFont="1"/>
    <xf numFmtId="0" fontId="2" fillId="6" borderId="1" xfId="0" applyFont="1" applyFill="1" applyBorder="1"/>
    <xf numFmtId="0" fontId="19" fillId="5" borderId="1" xfId="0" applyFont="1" applyFill="1" applyBorder="1"/>
    <xf numFmtId="0" fontId="7" fillId="6" borderId="4" xfId="0" applyFont="1" applyFill="1" applyBorder="1" applyAlignment="1"/>
    <xf numFmtId="0" fontId="7" fillId="6" borderId="5" xfId="0" applyFont="1" applyFill="1" applyBorder="1" applyAlignment="1"/>
    <xf numFmtId="0" fontId="19" fillId="6" borderId="1" xfId="0" applyFont="1" applyFill="1" applyBorder="1"/>
    <xf numFmtId="0" fontId="2" fillId="6" borderId="0" xfId="0" applyFont="1" applyFill="1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0" fontId="7" fillId="2" borderId="5" xfId="0" applyFont="1" applyFill="1" applyBorder="1" applyAlignme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Border="1" applyAlignment="1">
      <alignment horizont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64"/>
  <sheetViews>
    <sheetView topLeftCell="A51" workbookViewId="0">
      <pane xSplit="7" topLeftCell="X1" activePane="topRight" state="frozen"/>
      <selection pane="topRight" activeCell="X58" sqref="X58"/>
    </sheetView>
  </sheetViews>
  <sheetFormatPr defaultRowHeight="15.75" x14ac:dyDescent="0.25"/>
  <cols>
    <col min="1" max="1" width="9.140625" style="40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3" width="15.42578125" style="1" customWidth="1"/>
    <col min="14" max="14" width="11.140625" style="1" customWidth="1"/>
    <col min="15" max="15" width="15.5703125" style="1" customWidth="1"/>
    <col min="16" max="16" width="9.42578125" style="1" customWidth="1"/>
    <col min="17" max="17" width="15.140625" style="1" customWidth="1"/>
    <col min="18" max="18" width="11.7109375" style="1" customWidth="1"/>
    <col min="19" max="19" width="12.85546875" style="1" customWidth="1"/>
    <col min="20" max="20" width="9.140625" style="1" customWidth="1"/>
    <col min="21" max="21" width="11.85546875" style="1" customWidth="1"/>
    <col min="22" max="22" width="9.140625" style="1" customWidth="1"/>
    <col min="23" max="23" width="12" style="1" customWidth="1"/>
    <col min="24" max="24" width="12" style="76" customWidth="1"/>
    <col min="25" max="25" width="13.140625" style="76" customWidth="1"/>
    <col min="26" max="26" width="9.140625" style="1" customWidth="1"/>
    <col min="27" max="27" width="11.5703125" style="1" customWidth="1"/>
    <col min="28" max="28" width="9.140625" style="1" customWidth="1"/>
    <col min="29" max="29" width="11.7109375" style="1" customWidth="1"/>
    <col min="30" max="30" width="9.140625" style="1" customWidth="1"/>
    <col min="31" max="31" width="13.5703125" style="1" customWidth="1"/>
    <col min="32" max="32" width="9.140625" style="76" customWidth="1"/>
    <col min="33" max="33" width="12" style="76" customWidth="1"/>
    <col min="34" max="34" width="9.140625" style="1" customWidth="1"/>
    <col min="35" max="35" width="12.7109375" style="1" customWidth="1"/>
    <col min="36" max="36" width="9.140625" style="1" customWidth="1"/>
    <col min="37" max="37" width="13" style="1" customWidth="1"/>
    <col min="38" max="38" width="9.140625" style="1"/>
    <col min="39" max="39" width="12.140625" style="1" customWidth="1"/>
    <col min="40" max="40" width="9.140625" style="1"/>
    <col min="41" max="41" width="11.7109375" style="1" customWidth="1"/>
    <col min="42" max="42" width="9.140625" style="1"/>
    <col min="43" max="43" width="14.140625" style="1" customWidth="1"/>
    <col min="44" max="44" width="14.42578125" style="1" customWidth="1"/>
    <col min="45" max="16384" width="9.140625" style="1"/>
  </cols>
  <sheetData>
    <row r="1" spans="1:43" x14ac:dyDescent="0.25">
      <c r="F1" s="1" t="s">
        <v>18</v>
      </c>
    </row>
    <row r="2" spans="1:43" x14ac:dyDescent="0.25">
      <c r="F2" s="1" t="s">
        <v>110</v>
      </c>
    </row>
    <row r="3" spans="1:43" ht="23.25" customHeight="1" x14ac:dyDescent="0.25">
      <c r="B3" s="16">
        <v>44596.506944444445</v>
      </c>
      <c r="C3" s="19">
        <v>0.5</v>
      </c>
    </row>
    <row r="4" spans="1:43" s="3" customFormat="1" ht="31.5" customHeight="1" x14ac:dyDescent="0.2">
      <c r="A4" s="109" t="s">
        <v>54</v>
      </c>
      <c r="B4" s="109"/>
      <c r="C4" s="109"/>
      <c r="D4" s="109"/>
      <c r="E4" s="109"/>
      <c r="F4" s="109"/>
      <c r="G4" s="109"/>
      <c r="H4" s="109"/>
      <c r="I4" s="109"/>
      <c r="J4" s="8"/>
      <c r="K4" s="8"/>
      <c r="L4" s="8"/>
      <c r="M4" s="8"/>
      <c r="X4" s="77"/>
      <c r="Y4" s="77"/>
      <c r="AF4" s="77"/>
      <c r="AG4" s="77"/>
    </row>
    <row r="5" spans="1:43" s="10" customFormat="1" ht="10.5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9"/>
      <c r="K5" s="9"/>
      <c r="L5" s="9"/>
      <c r="M5" s="9"/>
      <c r="X5" s="78"/>
      <c r="Y5" s="78"/>
      <c r="AF5" s="78"/>
      <c r="AG5" s="78"/>
    </row>
    <row r="6" spans="1:43" ht="15.75" customHeight="1" x14ac:dyDescent="0.25">
      <c r="A6" s="111" t="s">
        <v>0</v>
      </c>
      <c r="B6" s="113" t="s">
        <v>1</v>
      </c>
      <c r="C6" s="113" t="s">
        <v>2</v>
      </c>
      <c r="D6" s="113" t="s">
        <v>3</v>
      </c>
      <c r="E6" s="114" t="s">
        <v>4</v>
      </c>
      <c r="F6" s="114" t="s">
        <v>10</v>
      </c>
      <c r="G6" s="114" t="s">
        <v>5</v>
      </c>
      <c r="H6" s="115" t="s">
        <v>6</v>
      </c>
      <c r="I6" s="116" t="s">
        <v>7</v>
      </c>
      <c r="J6" s="98" t="s">
        <v>8</v>
      </c>
      <c r="K6" s="98" t="s">
        <v>9</v>
      </c>
      <c r="L6" s="99" t="s">
        <v>111</v>
      </c>
      <c r="M6" s="100"/>
      <c r="N6" s="117" t="s">
        <v>112</v>
      </c>
      <c r="O6" s="117"/>
      <c r="P6" s="99" t="s">
        <v>115</v>
      </c>
      <c r="Q6" s="100"/>
      <c r="R6" s="82" t="s">
        <v>116</v>
      </c>
      <c r="S6" s="83"/>
      <c r="T6" s="82" t="s">
        <v>113</v>
      </c>
      <c r="U6" s="83"/>
      <c r="V6" s="103" t="s">
        <v>117</v>
      </c>
      <c r="W6" s="104"/>
      <c r="X6" s="90" t="s">
        <v>118</v>
      </c>
      <c r="Y6" s="91"/>
      <c r="Z6" s="82" t="s">
        <v>114</v>
      </c>
      <c r="AA6" s="83"/>
      <c r="AB6" s="82" t="s">
        <v>119</v>
      </c>
      <c r="AC6" s="83"/>
      <c r="AD6" s="82" t="s">
        <v>120</v>
      </c>
      <c r="AE6" s="83"/>
      <c r="AF6" s="94" t="s">
        <v>121</v>
      </c>
      <c r="AG6" s="95"/>
      <c r="AH6" s="82" t="s">
        <v>122</v>
      </c>
      <c r="AI6" s="83"/>
      <c r="AJ6" s="86" t="s">
        <v>123</v>
      </c>
      <c r="AK6" s="87"/>
      <c r="AL6" s="82" t="s">
        <v>124</v>
      </c>
      <c r="AM6" s="83"/>
      <c r="AN6" s="82" t="s">
        <v>125</v>
      </c>
      <c r="AO6" s="83"/>
      <c r="AP6" s="107" t="s">
        <v>126</v>
      </c>
      <c r="AQ6" s="107"/>
    </row>
    <row r="7" spans="1:43" s="3" customFormat="1" ht="48.75" customHeight="1" x14ac:dyDescent="0.2">
      <c r="A7" s="112"/>
      <c r="B7" s="113"/>
      <c r="C7" s="113"/>
      <c r="D7" s="113"/>
      <c r="E7" s="114"/>
      <c r="F7" s="114"/>
      <c r="G7" s="114"/>
      <c r="H7" s="115"/>
      <c r="I7" s="116"/>
      <c r="J7" s="98"/>
      <c r="K7" s="98"/>
      <c r="L7" s="101"/>
      <c r="M7" s="102"/>
      <c r="N7" s="117"/>
      <c r="O7" s="117"/>
      <c r="P7" s="101"/>
      <c r="Q7" s="102"/>
      <c r="R7" s="84"/>
      <c r="S7" s="85"/>
      <c r="T7" s="84"/>
      <c r="U7" s="85"/>
      <c r="V7" s="105"/>
      <c r="W7" s="106"/>
      <c r="X7" s="92"/>
      <c r="Y7" s="93"/>
      <c r="Z7" s="84"/>
      <c r="AA7" s="85"/>
      <c r="AB7" s="84"/>
      <c r="AC7" s="85"/>
      <c r="AD7" s="84"/>
      <c r="AE7" s="85"/>
      <c r="AF7" s="96"/>
      <c r="AG7" s="97"/>
      <c r="AH7" s="84"/>
      <c r="AI7" s="85"/>
      <c r="AJ7" s="88"/>
      <c r="AK7" s="89"/>
      <c r="AL7" s="84"/>
      <c r="AM7" s="85"/>
      <c r="AN7" s="84"/>
      <c r="AO7" s="85"/>
      <c r="AP7" s="107"/>
      <c r="AQ7" s="107"/>
    </row>
    <row r="8" spans="1:43" ht="24" customHeight="1" x14ac:dyDescent="0.25">
      <c r="A8" s="118" t="s">
        <v>55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  <c r="L8" s="12" t="s">
        <v>19</v>
      </c>
      <c r="M8" s="12" t="s">
        <v>20</v>
      </c>
      <c r="N8" s="12" t="s">
        <v>19</v>
      </c>
      <c r="O8" s="12" t="s">
        <v>20</v>
      </c>
      <c r="P8" s="12" t="s">
        <v>19</v>
      </c>
      <c r="Q8" s="12" t="s">
        <v>20</v>
      </c>
      <c r="R8" s="12" t="s">
        <v>19</v>
      </c>
      <c r="S8" s="12" t="s">
        <v>20</v>
      </c>
      <c r="T8" s="12" t="s">
        <v>19</v>
      </c>
      <c r="U8" s="12" t="s">
        <v>20</v>
      </c>
      <c r="V8" s="12" t="s">
        <v>19</v>
      </c>
      <c r="W8" s="12" t="s">
        <v>20</v>
      </c>
      <c r="X8" s="31" t="s">
        <v>19</v>
      </c>
      <c r="Y8" s="31" t="s">
        <v>20</v>
      </c>
      <c r="Z8" s="12" t="s">
        <v>19</v>
      </c>
      <c r="AA8" s="12" t="s">
        <v>20</v>
      </c>
      <c r="AB8" s="12" t="s">
        <v>19</v>
      </c>
      <c r="AC8" s="12" t="s">
        <v>20</v>
      </c>
      <c r="AD8" s="12" t="s">
        <v>19</v>
      </c>
      <c r="AE8" s="12" t="s">
        <v>20</v>
      </c>
      <c r="AF8" s="31" t="s">
        <v>19</v>
      </c>
      <c r="AG8" s="31" t="s">
        <v>20</v>
      </c>
      <c r="AH8" s="12" t="s">
        <v>19</v>
      </c>
      <c r="AI8" s="12" t="s">
        <v>20</v>
      </c>
      <c r="AJ8" s="12" t="s">
        <v>19</v>
      </c>
      <c r="AK8" s="12" t="s">
        <v>20</v>
      </c>
      <c r="AL8" s="12" t="s">
        <v>19</v>
      </c>
      <c r="AM8" s="12" t="s">
        <v>20</v>
      </c>
      <c r="AN8" s="12" t="s">
        <v>19</v>
      </c>
      <c r="AO8" s="12" t="s">
        <v>20</v>
      </c>
      <c r="AP8" s="12" t="s">
        <v>19</v>
      </c>
      <c r="AQ8" s="12" t="s">
        <v>20</v>
      </c>
    </row>
    <row r="9" spans="1:43" s="55" customFormat="1" ht="51.75" x14ac:dyDescent="0.25">
      <c r="A9" s="47">
        <v>1</v>
      </c>
      <c r="B9" s="44" t="s">
        <v>24</v>
      </c>
      <c r="C9" s="58" t="s">
        <v>25</v>
      </c>
      <c r="D9" s="59" t="s">
        <v>26</v>
      </c>
      <c r="E9" s="60">
        <v>14.45</v>
      </c>
      <c r="F9" s="44">
        <v>500</v>
      </c>
      <c r="G9" s="52">
        <f>E9*F9</f>
        <v>7225</v>
      </c>
      <c r="H9" s="53" t="s">
        <v>11</v>
      </c>
      <c r="I9" s="49" t="s">
        <v>16</v>
      </c>
      <c r="J9" s="49" t="s">
        <v>17</v>
      </c>
      <c r="K9" s="54" t="s">
        <v>12</v>
      </c>
      <c r="L9" s="61"/>
      <c r="M9" s="61">
        <f>F9*L9</f>
        <v>0</v>
      </c>
      <c r="N9" s="44"/>
      <c r="O9" s="44">
        <f>F9*N9</f>
        <v>0</v>
      </c>
      <c r="P9" s="44"/>
      <c r="Q9" s="44">
        <f>F9*P9</f>
        <v>0</v>
      </c>
      <c r="R9" s="44"/>
      <c r="S9" s="44">
        <f>F9*R9</f>
        <v>0</v>
      </c>
      <c r="T9" s="44"/>
      <c r="U9" s="44">
        <f>F9*T9</f>
        <v>0</v>
      </c>
      <c r="V9" s="44"/>
      <c r="W9" s="44">
        <f>F9*V9</f>
        <v>0</v>
      </c>
      <c r="X9" s="31"/>
      <c r="Y9" s="31">
        <f>F9*X9</f>
        <v>0</v>
      </c>
      <c r="Z9" s="44"/>
      <c r="AA9" s="44">
        <f>F9*Z9</f>
        <v>0</v>
      </c>
      <c r="AB9" s="44"/>
      <c r="AC9" s="44">
        <f>F9*AB9</f>
        <v>0</v>
      </c>
      <c r="AD9" s="44"/>
      <c r="AE9" s="44">
        <f>F9*AD9</f>
        <v>0</v>
      </c>
      <c r="AF9" s="31"/>
      <c r="AG9" s="31">
        <f>F9*AF9</f>
        <v>0</v>
      </c>
      <c r="AH9" s="44"/>
      <c r="AI9" s="44">
        <f>F9*AH9</f>
        <v>0</v>
      </c>
      <c r="AJ9" s="44"/>
      <c r="AK9" s="44">
        <f>F9*AJ9</f>
        <v>0</v>
      </c>
      <c r="AL9" s="44"/>
      <c r="AM9" s="69">
        <f>F9*AL9</f>
        <v>0</v>
      </c>
      <c r="AN9" s="44"/>
      <c r="AO9" s="44">
        <f>F9*AN9</f>
        <v>0</v>
      </c>
      <c r="AP9" s="44"/>
      <c r="AQ9" s="12">
        <f>F9*AP9</f>
        <v>0</v>
      </c>
    </row>
    <row r="10" spans="1:43" s="55" customFormat="1" ht="51.75" x14ac:dyDescent="0.25">
      <c r="A10" s="47">
        <v>2</v>
      </c>
      <c r="B10" s="58" t="s">
        <v>27</v>
      </c>
      <c r="C10" s="58" t="s">
        <v>28</v>
      </c>
      <c r="D10" s="59" t="s">
        <v>29</v>
      </c>
      <c r="E10" s="60">
        <v>93.93</v>
      </c>
      <c r="F10" s="44">
        <v>500</v>
      </c>
      <c r="G10" s="52">
        <f t="shared" ref="G10:G22" si="0">E10*F10</f>
        <v>46965</v>
      </c>
      <c r="H10" s="53" t="s">
        <v>11</v>
      </c>
      <c r="I10" s="49" t="s">
        <v>16</v>
      </c>
      <c r="J10" s="49" t="s">
        <v>17</v>
      </c>
      <c r="K10" s="54" t="s">
        <v>12</v>
      </c>
      <c r="L10" s="61"/>
      <c r="M10" s="61">
        <f t="shared" ref="M10:M22" si="1">F10*L10</f>
        <v>0</v>
      </c>
      <c r="N10" s="44"/>
      <c r="O10" s="44">
        <f t="shared" ref="O10:O22" si="2">F10*N10</f>
        <v>0</v>
      </c>
      <c r="P10" s="44"/>
      <c r="Q10" s="44">
        <f t="shared" ref="Q10:Q22" si="3">F10*P10</f>
        <v>0</v>
      </c>
      <c r="R10" s="44"/>
      <c r="S10" s="44">
        <f t="shared" ref="S10:S59" si="4">F10*R10</f>
        <v>0</v>
      </c>
      <c r="T10" s="44"/>
      <c r="U10" s="44">
        <f t="shared" ref="U10:U59" si="5">F10*T10</f>
        <v>0</v>
      </c>
      <c r="V10" s="44"/>
      <c r="W10" s="44">
        <f t="shared" ref="W10:W59" si="6">F10*V10</f>
        <v>0</v>
      </c>
      <c r="X10" s="31"/>
      <c r="Y10" s="31">
        <f t="shared" ref="Y10:Y59" si="7">F10*X10</f>
        <v>0</v>
      </c>
      <c r="Z10" s="44"/>
      <c r="AA10" s="44">
        <f t="shared" ref="AA10:AA23" si="8">F10*Z10</f>
        <v>0</v>
      </c>
      <c r="AB10" s="44"/>
      <c r="AC10" s="44">
        <f t="shared" ref="AC10:AC59" si="9">F10*AB10</f>
        <v>0</v>
      </c>
      <c r="AD10" s="44"/>
      <c r="AE10" s="44">
        <f t="shared" ref="AE10:AE59" si="10">F10*AD10</f>
        <v>0</v>
      </c>
      <c r="AF10" s="31"/>
      <c r="AG10" s="31">
        <f t="shared" ref="AG10:AG59" si="11">F10*AF10</f>
        <v>0</v>
      </c>
      <c r="AH10" s="44"/>
      <c r="AI10" s="44">
        <f t="shared" ref="AI10:AI59" si="12">F10*AH10</f>
        <v>0</v>
      </c>
      <c r="AJ10" s="44"/>
      <c r="AK10" s="44">
        <f t="shared" ref="AK10:AK59" si="13">F10*AJ10</f>
        <v>0</v>
      </c>
      <c r="AL10" s="44"/>
      <c r="AM10" s="69">
        <f t="shared" ref="AM10:AM59" si="14">F10*AL10</f>
        <v>0</v>
      </c>
      <c r="AN10" s="44"/>
      <c r="AO10" s="44">
        <f t="shared" ref="AO10:AO59" si="15">F10*AN10</f>
        <v>0</v>
      </c>
      <c r="AP10" s="44"/>
      <c r="AQ10" s="12">
        <f t="shared" ref="AQ10:AQ59" si="16">F10*AP10</f>
        <v>0</v>
      </c>
    </row>
    <row r="11" spans="1:43" s="55" customFormat="1" ht="51.75" x14ac:dyDescent="0.25">
      <c r="A11" s="47">
        <v>3</v>
      </c>
      <c r="B11" s="58" t="s">
        <v>30</v>
      </c>
      <c r="C11" s="58" t="s">
        <v>31</v>
      </c>
      <c r="D11" s="59" t="s">
        <v>26</v>
      </c>
      <c r="E11" s="60">
        <v>43.63</v>
      </c>
      <c r="F11" s="44">
        <v>1300</v>
      </c>
      <c r="G11" s="52">
        <f t="shared" si="0"/>
        <v>56719</v>
      </c>
      <c r="H11" s="53" t="s">
        <v>11</v>
      </c>
      <c r="I11" s="49" t="s">
        <v>16</v>
      </c>
      <c r="J11" s="49" t="s">
        <v>17</v>
      </c>
      <c r="K11" s="54" t="s">
        <v>12</v>
      </c>
      <c r="L11" s="61"/>
      <c r="M11" s="61">
        <f t="shared" si="1"/>
        <v>0</v>
      </c>
      <c r="N11" s="44"/>
      <c r="O11" s="44">
        <f t="shared" si="2"/>
        <v>0</v>
      </c>
      <c r="P11" s="44"/>
      <c r="Q11" s="44">
        <f t="shared" si="3"/>
        <v>0</v>
      </c>
      <c r="R11" s="44"/>
      <c r="S11" s="44">
        <f t="shared" si="4"/>
        <v>0</v>
      </c>
      <c r="T11" s="44"/>
      <c r="U11" s="44">
        <f t="shared" si="5"/>
        <v>0</v>
      </c>
      <c r="V11" s="44"/>
      <c r="W11" s="44">
        <f t="shared" si="6"/>
        <v>0</v>
      </c>
      <c r="X11" s="31"/>
      <c r="Y11" s="31">
        <f t="shared" si="7"/>
        <v>0</v>
      </c>
      <c r="Z11" s="44"/>
      <c r="AA11" s="44">
        <f t="shared" si="8"/>
        <v>0</v>
      </c>
      <c r="AB11" s="44"/>
      <c r="AC11" s="44">
        <f t="shared" si="9"/>
        <v>0</v>
      </c>
      <c r="AD11" s="44"/>
      <c r="AE11" s="44">
        <f t="shared" si="10"/>
        <v>0</v>
      </c>
      <c r="AF11" s="31"/>
      <c r="AG11" s="31">
        <f t="shared" si="11"/>
        <v>0</v>
      </c>
      <c r="AH11" s="44"/>
      <c r="AI11" s="44">
        <f t="shared" si="12"/>
        <v>0</v>
      </c>
      <c r="AJ11" s="44"/>
      <c r="AK11" s="44">
        <f t="shared" si="13"/>
        <v>0</v>
      </c>
      <c r="AL11" s="44"/>
      <c r="AM11" s="69">
        <f t="shared" si="14"/>
        <v>0</v>
      </c>
      <c r="AN11" s="44"/>
      <c r="AO11" s="44">
        <f t="shared" si="15"/>
        <v>0</v>
      </c>
      <c r="AP11" s="44"/>
      <c r="AQ11" s="12">
        <f t="shared" si="16"/>
        <v>0</v>
      </c>
    </row>
    <row r="12" spans="1:43" s="55" customFormat="1" ht="51.75" x14ac:dyDescent="0.25">
      <c r="A12" s="47">
        <v>4</v>
      </c>
      <c r="B12" s="58" t="s">
        <v>32</v>
      </c>
      <c r="C12" s="58" t="s">
        <v>33</v>
      </c>
      <c r="D12" s="59" t="s">
        <v>29</v>
      </c>
      <c r="E12" s="60">
        <v>28.53</v>
      </c>
      <c r="F12" s="44">
        <v>7000</v>
      </c>
      <c r="G12" s="52">
        <f t="shared" si="0"/>
        <v>199710</v>
      </c>
      <c r="H12" s="53" t="s">
        <v>11</v>
      </c>
      <c r="I12" s="49" t="s">
        <v>16</v>
      </c>
      <c r="J12" s="49" t="s">
        <v>17</v>
      </c>
      <c r="K12" s="54" t="s">
        <v>12</v>
      </c>
      <c r="L12" s="61"/>
      <c r="M12" s="61">
        <f t="shared" si="1"/>
        <v>0</v>
      </c>
      <c r="N12" s="44"/>
      <c r="O12" s="44">
        <f t="shared" si="2"/>
        <v>0</v>
      </c>
      <c r="P12" s="44"/>
      <c r="Q12" s="44">
        <f t="shared" si="3"/>
        <v>0</v>
      </c>
      <c r="R12" s="44"/>
      <c r="S12" s="44">
        <f t="shared" si="4"/>
        <v>0</v>
      </c>
      <c r="T12" s="44"/>
      <c r="U12" s="44">
        <f t="shared" si="5"/>
        <v>0</v>
      </c>
      <c r="V12" s="44"/>
      <c r="W12" s="44">
        <f t="shared" si="6"/>
        <v>0</v>
      </c>
      <c r="X12" s="31"/>
      <c r="Y12" s="31">
        <f t="shared" si="7"/>
        <v>0</v>
      </c>
      <c r="Z12" s="44"/>
      <c r="AA12" s="44">
        <f t="shared" si="8"/>
        <v>0</v>
      </c>
      <c r="AB12" s="44"/>
      <c r="AC12" s="44">
        <f t="shared" si="9"/>
        <v>0</v>
      </c>
      <c r="AD12" s="44"/>
      <c r="AE12" s="44">
        <f t="shared" si="10"/>
        <v>0</v>
      </c>
      <c r="AF12" s="31"/>
      <c r="AG12" s="31">
        <f t="shared" si="11"/>
        <v>0</v>
      </c>
      <c r="AH12" s="44"/>
      <c r="AI12" s="44">
        <f t="shared" si="12"/>
        <v>0</v>
      </c>
      <c r="AJ12" s="44"/>
      <c r="AK12" s="44">
        <f t="shared" si="13"/>
        <v>0</v>
      </c>
      <c r="AL12" s="44"/>
      <c r="AM12" s="69">
        <f t="shared" si="14"/>
        <v>0</v>
      </c>
      <c r="AN12" s="44"/>
      <c r="AO12" s="44">
        <f t="shared" si="15"/>
        <v>0</v>
      </c>
      <c r="AP12" s="44"/>
      <c r="AQ12" s="12">
        <f t="shared" si="16"/>
        <v>0</v>
      </c>
    </row>
    <row r="13" spans="1:43" s="55" customFormat="1" ht="51.75" x14ac:dyDescent="0.25">
      <c r="A13" s="47">
        <v>5</v>
      </c>
      <c r="B13" s="62" t="s">
        <v>34</v>
      </c>
      <c r="C13" s="62" t="s">
        <v>35</v>
      </c>
      <c r="D13" s="63" t="s">
        <v>29</v>
      </c>
      <c r="E13" s="64">
        <v>9.44</v>
      </c>
      <c r="F13" s="65">
        <v>1500</v>
      </c>
      <c r="G13" s="52">
        <f t="shared" si="0"/>
        <v>14160</v>
      </c>
      <c r="H13" s="53" t="s">
        <v>11</v>
      </c>
      <c r="I13" s="49" t="s">
        <v>16</v>
      </c>
      <c r="J13" s="49" t="s">
        <v>17</v>
      </c>
      <c r="K13" s="54" t="s">
        <v>12</v>
      </c>
      <c r="L13" s="61"/>
      <c r="M13" s="61">
        <f t="shared" si="1"/>
        <v>0</v>
      </c>
      <c r="N13" s="44"/>
      <c r="O13" s="44">
        <f t="shared" si="2"/>
        <v>0</v>
      </c>
      <c r="P13" s="44"/>
      <c r="Q13" s="44">
        <f t="shared" si="3"/>
        <v>0</v>
      </c>
      <c r="R13" s="44"/>
      <c r="S13" s="44">
        <f t="shared" si="4"/>
        <v>0</v>
      </c>
      <c r="T13" s="44"/>
      <c r="U13" s="44">
        <f t="shared" si="5"/>
        <v>0</v>
      </c>
      <c r="V13" s="44"/>
      <c r="W13" s="44">
        <f t="shared" si="6"/>
        <v>0</v>
      </c>
      <c r="X13" s="31"/>
      <c r="Y13" s="31">
        <f t="shared" si="7"/>
        <v>0</v>
      </c>
      <c r="Z13" s="44"/>
      <c r="AA13" s="44">
        <f t="shared" si="8"/>
        <v>0</v>
      </c>
      <c r="AB13" s="44"/>
      <c r="AC13" s="44">
        <f t="shared" si="9"/>
        <v>0</v>
      </c>
      <c r="AD13" s="44"/>
      <c r="AE13" s="44">
        <f t="shared" si="10"/>
        <v>0</v>
      </c>
      <c r="AF13" s="31"/>
      <c r="AG13" s="31">
        <f t="shared" si="11"/>
        <v>0</v>
      </c>
      <c r="AH13" s="44"/>
      <c r="AI13" s="44">
        <f t="shared" si="12"/>
        <v>0</v>
      </c>
      <c r="AJ13" s="44"/>
      <c r="AK13" s="44">
        <f t="shared" si="13"/>
        <v>0</v>
      </c>
      <c r="AL13" s="44"/>
      <c r="AM13" s="69">
        <f t="shared" si="14"/>
        <v>0</v>
      </c>
      <c r="AN13" s="44"/>
      <c r="AO13" s="44">
        <f t="shared" si="15"/>
        <v>0</v>
      </c>
      <c r="AP13" s="44"/>
      <c r="AQ13" s="12">
        <f t="shared" si="16"/>
        <v>0</v>
      </c>
    </row>
    <row r="14" spans="1:43" s="55" customFormat="1" ht="51.75" x14ac:dyDescent="0.25">
      <c r="A14" s="47">
        <v>6</v>
      </c>
      <c r="B14" s="58" t="s">
        <v>36</v>
      </c>
      <c r="C14" s="58" t="s">
        <v>37</v>
      </c>
      <c r="D14" s="59" t="s">
        <v>26</v>
      </c>
      <c r="E14" s="60">
        <v>38.47</v>
      </c>
      <c r="F14" s="44">
        <v>500</v>
      </c>
      <c r="G14" s="52">
        <f t="shared" si="0"/>
        <v>19235</v>
      </c>
      <c r="H14" s="53" t="s">
        <v>11</v>
      </c>
      <c r="I14" s="49" t="s">
        <v>16</v>
      </c>
      <c r="J14" s="49" t="s">
        <v>17</v>
      </c>
      <c r="K14" s="54" t="s">
        <v>12</v>
      </c>
      <c r="L14" s="61"/>
      <c r="M14" s="61">
        <f t="shared" si="1"/>
        <v>0</v>
      </c>
      <c r="N14" s="44"/>
      <c r="O14" s="44">
        <f t="shared" si="2"/>
        <v>0</v>
      </c>
      <c r="P14" s="44"/>
      <c r="Q14" s="44">
        <f t="shared" si="3"/>
        <v>0</v>
      </c>
      <c r="R14" s="44"/>
      <c r="S14" s="44">
        <f t="shared" si="4"/>
        <v>0</v>
      </c>
      <c r="T14" s="44"/>
      <c r="U14" s="44">
        <f t="shared" si="5"/>
        <v>0</v>
      </c>
      <c r="V14" s="44"/>
      <c r="W14" s="44">
        <f t="shared" si="6"/>
        <v>0</v>
      </c>
      <c r="X14" s="31"/>
      <c r="Y14" s="31">
        <f t="shared" si="7"/>
        <v>0</v>
      </c>
      <c r="Z14" s="44"/>
      <c r="AA14" s="44">
        <f t="shared" si="8"/>
        <v>0</v>
      </c>
      <c r="AB14" s="44"/>
      <c r="AC14" s="44">
        <f t="shared" si="9"/>
        <v>0</v>
      </c>
      <c r="AD14" s="44"/>
      <c r="AE14" s="44">
        <f t="shared" si="10"/>
        <v>0</v>
      </c>
      <c r="AF14" s="31"/>
      <c r="AG14" s="31">
        <f t="shared" si="11"/>
        <v>0</v>
      </c>
      <c r="AH14" s="44"/>
      <c r="AI14" s="44">
        <f t="shared" si="12"/>
        <v>0</v>
      </c>
      <c r="AJ14" s="44"/>
      <c r="AK14" s="44">
        <f t="shared" si="13"/>
        <v>0</v>
      </c>
      <c r="AL14" s="44"/>
      <c r="AM14" s="69">
        <f t="shared" si="14"/>
        <v>0</v>
      </c>
      <c r="AN14" s="44"/>
      <c r="AO14" s="44">
        <f t="shared" si="15"/>
        <v>0</v>
      </c>
      <c r="AP14" s="44"/>
      <c r="AQ14" s="12">
        <f t="shared" si="16"/>
        <v>0</v>
      </c>
    </row>
    <row r="15" spans="1:43" s="55" customFormat="1" ht="51.75" x14ac:dyDescent="0.25">
      <c r="A15" s="47">
        <v>7</v>
      </c>
      <c r="B15" s="58" t="s">
        <v>38</v>
      </c>
      <c r="C15" s="58" t="s">
        <v>39</v>
      </c>
      <c r="D15" s="59" t="s">
        <v>29</v>
      </c>
      <c r="E15" s="60">
        <v>7.93</v>
      </c>
      <c r="F15" s="44">
        <v>100</v>
      </c>
      <c r="G15" s="52">
        <f t="shared" si="0"/>
        <v>793</v>
      </c>
      <c r="H15" s="53" t="s">
        <v>11</v>
      </c>
      <c r="I15" s="49" t="s">
        <v>16</v>
      </c>
      <c r="J15" s="49" t="s">
        <v>17</v>
      </c>
      <c r="K15" s="54" t="s">
        <v>12</v>
      </c>
      <c r="L15" s="61"/>
      <c r="M15" s="61">
        <f t="shared" si="1"/>
        <v>0</v>
      </c>
      <c r="N15" s="44"/>
      <c r="O15" s="44">
        <f t="shared" si="2"/>
        <v>0</v>
      </c>
      <c r="P15" s="44"/>
      <c r="Q15" s="44">
        <f t="shared" si="3"/>
        <v>0</v>
      </c>
      <c r="R15" s="44"/>
      <c r="S15" s="44">
        <f t="shared" si="4"/>
        <v>0</v>
      </c>
      <c r="T15" s="44"/>
      <c r="U15" s="44">
        <f t="shared" si="5"/>
        <v>0</v>
      </c>
      <c r="V15" s="44"/>
      <c r="W15" s="44">
        <f t="shared" si="6"/>
        <v>0</v>
      </c>
      <c r="X15" s="31"/>
      <c r="Y15" s="31">
        <f t="shared" si="7"/>
        <v>0</v>
      </c>
      <c r="Z15" s="44"/>
      <c r="AA15" s="44">
        <f t="shared" si="8"/>
        <v>0</v>
      </c>
      <c r="AB15" s="44"/>
      <c r="AC15" s="44">
        <f t="shared" si="9"/>
        <v>0</v>
      </c>
      <c r="AD15" s="44"/>
      <c r="AE15" s="44">
        <f t="shared" si="10"/>
        <v>0</v>
      </c>
      <c r="AF15" s="31"/>
      <c r="AG15" s="31">
        <f t="shared" si="11"/>
        <v>0</v>
      </c>
      <c r="AH15" s="44"/>
      <c r="AI15" s="44">
        <f t="shared" si="12"/>
        <v>0</v>
      </c>
      <c r="AJ15" s="44"/>
      <c r="AK15" s="44">
        <f t="shared" si="13"/>
        <v>0</v>
      </c>
      <c r="AL15" s="44"/>
      <c r="AM15" s="69">
        <f t="shared" si="14"/>
        <v>0</v>
      </c>
      <c r="AN15" s="44"/>
      <c r="AO15" s="44">
        <f t="shared" si="15"/>
        <v>0</v>
      </c>
      <c r="AP15" s="44"/>
      <c r="AQ15" s="12">
        <f t="shared" si="16"/>
        <v>0</v>
      </c>
    </row>
    <row r="16" spans="1:43" ht="51.75" x14ac:dyDescent="0.25">
      <c r="A16" s="41">
        <v>8</v>
      </c>
      <c r="B16" s="23" t="s">
        <v>40</v>
      </c>
      <c r="C16" s="23" t="s">
        <v>41</v>
      </c>
      <c r="D16" s="24" t="s">
        <v>26</v>
      </c>
      <c r="E16" s="29">
        <v>95.65</v>
      </c>
      <c r="F16" s="31">
        <v>1500</v>
      </c>
      <c r="G16" s="20">
        <f t="shared" si="0"/>
        <v>143475</v>
      </c>
      <c r="H16" s="5" t="s">
        <v>11</v>
      </c>
      <c r="I16" s="6" t="s">
        <v>16</v>
      </c>
      <c r="J16" s="6" t="s">
        <v>17</v>
      </c>
      <c r="K16" s="7" t="s">
        <v>12</v>
      </c>
      <c r="L16" s="21"/>
      <c r="M16" s="61">
        <f t="shared" si="1"/>
        <v>0</v>
      </c>
      <c r="N16" s="12"/>
      <c r="O16" s="44">
        <f t="shared" si="2"/>
        <v>0</v>
      </c>
      <c r="P16" s="12"/>
      <c r="Q16" s="44">
        <f t="shared" si="3"/>
        <v>0</v>
      </c>
      <c r="R16" s="12"/>
      <c r="S16" s="44">
        <f t="shared" si="4"/>
        <v>0</v>
      </c>
      <c r="T16" s="12"/>
      <c r="U16" s="44">
        <f t="shared" si="5"/>
        <v>0</v>
      </c>
      <c r="V16" s="12"/>
      <c r="W16" s="44">
        <f t="shared" si="6"/>
        <v>0</v>
      </c>
      <c r="X16" s="31"/>
      <c r="Y16" s="31">
        <f t="shared" si="7"/>
        <v>0</v>
      </c>
      <c r="Z16" s="12"/>
      <c r="AA16" s="44">
        <f t="shared" si="8"/>
        <v>0</v>
      </c>
      <c r="AB16" s="12"/>
      <c r="AC16" s="44">
        <f t="shared" si="9"/>
        <v>0</v>
      </c>
      <c r="AD16" s="12"/>
      <c r="AE16" s="44">
        <f t="shared" si="10"/>
        <v>0</v>
      </c>
      <c r="AF16" s="31"/>
      <c r="AG16" s="31">
        <f t="shared" si="11"/>
        <v>0</v>
      </c>
      <c r="AH16" s="43">
        <v>95.65</v>
      </c>
      <c r="AI16" s="44">
        <f t="shared" si="12"/>
        <v>143475</v>
      </c>
      <c r="AJ16" s="12"/>
      <c r="AK16" s="44">
        <f t="shared" si="13"/>
        <v>0</v>
      </c>
      <c r="AL16" s="12"/>
      <c r="AM16" s="69">
        <f t="shared" si="14"/>
        <v>0</v>
      </c>
      <c r="AN16" s="12"/>
      <c r="AO16" s="44">
        <f t="shared" si="15"/>
        <v>0</v>
      </c>
      <c r="AP16" s="43">
        <f>AH16</f>
        <v>95.65</v>
      </c>
      <c r="AQ16" s="12">
        <f t="shared" si="16"/>
        <v>143475</v>
      </c>
    </row>
    <row r="17" spans="1:44" s="55" customFormat="1" ht="51.75" x14ac:dyDescent="0.25">
      <c r="A17" s="47">
        <v>9</v>
      </c>
      <c r="B17" s="58" t="s">
        <v>42</v>
      </c>
      <c r="C17" s="58" t="s">
        <v>33</v>
      </c>
      <c r="D17" s="59" t="s">
        <v>29</v>
      </c>
      <c r="E17" s="60">
        <v>22.96</v>
      </c>
      <c r="F17" s="44">
        <v>7000</v>
      </c>
      <c r="G17" s="52">
        <f t="shared" si="0"/>
        <v>160720</v>
      </c>
      <c r="H17" s="53" t="s">
        <v>11</v>
      </c>
      <c r="I17" s="49" t="s">
        <v>16</v>
      </c>
      <c r="J17" s="49" t="s">
        <v>17</v>
      </c>
      <c r="K17" s="54" t="s">
        <v>12</v>
      </c>
      <c r="L17" s="61"/>
      <c r="M17" s="61">
        <f t="shared" si="1"/>
        <v>0</v>
      </c>
      <c r="N17" s="44"/>
      <c r="O17" s="44">
        <f t="shared" si="2"/>
        <v>0</v>
      </c>
      <c r="P17" s="44"/>
      <c r="Q17" s="44">
        <f t="shared" si="3"/>
        <v>0</v>
      </c>
      <c r="R17" s="44"/>
      <c r="S17" s="44">
        <f t="shared" si="4"/>
        <v>0</v>
      </c>
      <c r="T17" s="44"/>
      <c r="U17" s="44">
        <f t="shared" si="5"/>
        <v>0</v>
      </c>
      <c r="V17" s="44"/>
      <c r="W17" s="44">
        <f t="shared" si="6"/>
        <v>0</v>
      </c>
      <c r="X17" s="31"/>
      <c r="Y17" s="31">
        <f t="shared" si="7"/>
        <v>0</v>
      </c>
      <c r="Z17" s="44"/>
      <c r="AA17" s="44">
        <f t="shared" si="8"/>
        <v>0</v>
      </c>
      <c r="AB17" s="44"/>
      <c r="AC17" s="44">
        <f t="shared" si="9"/>
        <v>0</v>
      </c>
      <c r="AD17" s="44"/>
      <c r="AE17" s="44">
        <f t="shared" si="10"/>
        <v>0</v>
      </c>
      <c r="AF17" s="31"/>
      <c r="AG17" s="31">
        <f t="shared" si="11"/>
        <v>0</v>
      </c>
      <c r="AH17" s="44"/>
      <c r="AI17" s="44">
        <f t="shared" si="12"/>
        <v>0</v>
      </c>
      <c r="AJ17" s="44"/>
      <c r="AK17" s="44">
        <f t="shared" si="13"/>
        <v>0</v>
      </c>
      <c r="AL17" s="44"/>
      <c r="AM17" s="69">
        <f t="shared" si="14"/>
        <v>0</v>
      </c>
      <c r="AN17" s="44"/>
      <c r="AO17" s="44">
        <f t="shared" si="15"/>
        <v>0</v>
      </c>
      <c r="AP17" s="44"/>
      <c r="AQ17" s="12">
        <f t="shared" si="16"/>
        <v>0</v>
      </c>
    </row>
    <row r="18" spans="1:44" ht="51.75" x14ac:dyDescent="0.25">
      <c r="A18" s="41">
        <v>10</v>
      </c>
      <c r="B18" s="12" t="s">
        <v>43</v>
      </c>
      <c r="C18" s="23" t="s">
        <v>44</v>
      </c>
      <c r="D18" s="24" t="s">
        <v>45</v>
      </c>
      <c r="E18" s="29">
        <v>7119.1</v>
      </c>
      <c r="F18" s="31">
        <v>500</v>
      </c>
      <c r="G18" s="20">
        <f t="shared" si="0"/>
        <v>3559550</v>
      </c>
      <c r="H18" s="5" t="s">
        <v>11</v>
      </c>
      <c r="I18" s="6" t="s">
        <v>16</v>
      </c>
      <c r="J18" s="6" t="s">
        <v>17</v>
      </c>
      <c r="K18" s="7" t="s">
        <v>12</v>
      </c>
      <c r="L18" s="21"/>
      <c r="M18" s="61">
        <f t="shared" si="1"/>
        <v>0</v>
      </c>
      <c r="N18" s="12"/>
      <c r="O18" s="44">
        <f t="shared" si="2"/>
        <v>0</v>
      </c>
      <c r="P18" s="43">
        <v>7119</v>
      </c>
      <c r="Q18" s="44">
        <f t="shared" si="3"/>
        <v>3559500</v>
      </c>
      <c r="R18" s="12"/>
      <c r="S18" s="44">
        <f t="shared" si="4"/>
        <v>0</v>
      </c>
      <c r="T18" s="12"/>
      <c r="U18" s="44">
        <f t="shared" si="5"/>
        <v>0</v>
      </c>
      <c r="V18" s="12"/>
      <c r="W18" s="44">
        <f t="shared" si="6"/>
        <v>0</v>
      </c>
      <c r="X18" s="31"/>
      <c r="Y18" s="31">
        <f t="shared" si="7"/>
        <v>0</v>
      </c>
      <c r="Z18" s="12"/>
      <c r="AA18" s="44">
        <f t="shared" si="8"/>
        <v>0</v>
      </c>
      <c r="AB18" s="12"/>
      <c r="AC18" s="44">
        <f t="shared" si="9"/>
        <v>0</v>
      </c>
      <c r="AD18" s="12"/>
      <c r="AE18" s="44">
        <f t="shared" si="10"/>
        <v>0</v>
      </c>
      <c r="AF18" s="31"/>
      <c r="AG18" s="31">
        <f t="shared" si="11"/>
        <v>0</v>
      </c>
      <c r="AH18" s="12"/>
      <c r="AI18" s="44">
        <f t="shared" si="12"/>
        <v>0</v>
      </c>
      <c r="AJ18" s="12"/>
      <c r="AK18" s="44">
        <f t="shared" si="13"/>
        <v>0</v>
      </c>
      <c r="AL18" s="12"/>
      <c r="AM18" s="69">
        <f t="shared" si="14"/>
        <v>0</v>
      </c>
      <c r="AN18" s="12"/>
      <c r="AO18" s="44">
        <f t="shared" si="15"/>
        <v>0</v>
      </c>
      <c r="AP18" s="43">
        <f>P18</f>
        <v>7119</v>
      </c>
      <c r="AQ18" s="12">
        <f t="shared" si="16"/>
        <v>3559500</v>
      </c>
    </row>
    <row r="19" spans="1:44" ht="51.75" x14ac:dyDescent="0.25">
      <c r="A19" s="41">
        <v>11</v>
      </c>
      <c r="B19" s="23" t="s">
        <v>46</v>
      </c>
      <c r="C19" s="23" t="s">
        <v>47</v>
      </c>
      <c r="D19" s="24" t="s">
        <v>26</v>
      </c>
      <c r="E19" s="29">
        <v>132.74</v>
      </c>
      <c r="F19" s="32">
        <v>15600</v>
      </c>
      <c r="G19" s="20">
        <f t="shared" si="0"/>
        <v>2070744.0000000002</v>
      </c>
      <c r="H19" s="5" t="s">
        <v>11</v>
      </c>
      <c r="I19" s="6" t="s">
        <v>16</v>
      </c>
      <c r="J19" s="6" t="s">
        <v>17</v>
      </c>
      <c r="K19" s="7" t="s">
        <v>12</v>
      </c>
      <c r="L19" s="21"/>
      <c r="M19" s="61">
        <f t="shared" si="1"/>
        <v>0</v>
      </c>
      <c r="N19" s="12"/>
      <c r="O19" s="44">
        <f t="shared" si="2"/>
        <v>0</v>
      </c>
      <c r="P19" s="12"/>
      <c r="Q19" s="44">
        <f t="shared" si="3"/>
        <v>0</v>
      </c>
      <c r="R19" s="12"/>
      <c r="S19" s="44">
        <f t="shared" si="4"/>
        <v>0</v>
      </c>
      <c r="T19" s="12">
        <v>132.69999999999999</v>
      </c>
      <c r="U19" s="44">
        <f t="shared" si="5"/>
        <v>2070119.9999999998</v>
      </c>
      <c r="V19" s="12"/>
      <c r="W19" s="44">
        <f t="shared" si="6"/>
        <v>0</v>
      </c>
      <c r="X19" s="43">
        <v>129.5</v>
      </c>
      <c r="Y19" s="31">
        <f t="shared" si="7"/>
        <v>2020200</v>
      </c>
      <c r="Z19" s="12"/>
      <c r="AA19" s="44">
        <f t="shared" si="8"/>
        <v>0</v>
      </c>
      <c r="AB19" s="12"/>
      <c r="AC19" s="44">
        <f t="shared" si="9"/>
        <v>0</v>
      </c>
      <c r="AD19" s="12"/>
      <c r="AE19" s="44">
        <f t="shared" si="10"/>
        <v>0</v>
      </c>
      <c r="AF19" s="31"/>
      <c r="AG19" s="31">
        <f t="shared" si="11"/>
        <v>0</v>
      </c>
      <c r="AH19" s="12"/>
      <c r="AI19" s="44">
        <f t="shared" si="12"/>
        <v>0</v>
      </c>
      <c r="AJ19" s="12"/>
      <c r="AK19" s="44">
        <f t="shared" si="13"/>
        <v>0</v>
      </c>
      <c r="AL19" s="12"/>
      <c r="AM19" s="69">
        <f t="shared" si="14"/>
        <v>0</v>
      </c>
      <c r="AN19" s="12"/>
      <c r="AO19" s="44">
        <f t="shared" si="15"/>
        <v>0</v>
      </c>
      <c r="AP19" s="43">
        <f>X19</f>
        <v>129.5</v>
      </c>
      <c r="AQ19" s="12">
        <f t="shared" si="16"/>
        <v>2020200</v>
      </c>
    </row>
    <row r="20" spans="1:44" ht="51.75" x14ac:dyDescent="0.25">
      <c r="A20" s="41">
        <v>12</v>
      </c>
      <c r="B20" s="23" t="s">
        <v>48</v>
      </c>
      <c r="C20" s="23" t="s">
        <v>49</v>
      </c>
      <c r="D20" s="24" t="s">
        <v>45</v>
      </c>
      <c r="E20" s="29">
        <v>2500</v>
      </c>
      <c r="F20" s="31">
        <v>280</v>
      </c>
      <c r="G20" s="20">
        <f t="shared" si="0"/>
        <v>700000</v>
      </c>
      <c r="H20" s="5" t="s">
        <v>11</v>
      </c>
      <c r="I20" s="6" t="s">
        <v>16</v>
      </c>
      <c r="J20" s="6" t="s">
        <v>17</v>
      </c>
      <c r="K20" s="7" t="s">
        <v>12</v>
      </c>
      <c r="L20" s="42">
        <v>2400</v>
      </c>
      <c r="M20" s="61">
        <f t="shared" si="1"/>
        <v>672000</v>
      </c>
      <c r="N20" s="12">
        <v>2450</v>
      </c>
      <c r="O20" s="44">
        <f t="shared" si="2"/>
        <v>686000</v>
      </c>
      <c r="P20" s="12"/>
      <c r="Q20" s="44">
        <f t="shared" si="3"/>
        <v>0</v>
      </c>
      <c r="R20" s="12"/>
      <c r="S20" s="44">
        <f t="shared" si="4"/>
        <v>0</v>
      </c>
      <c r="T20" s="12"/>
      <c r="U20" s="44">
        <f t="shared" si="5"/>
        <v>0</v>
      </c>
      <c r="V20" s="12"/>
      <c r="W20" s="44">
        <f t="shared" si="6"/>
        <v>0</v>
      </c>
      <c r="X20" s="31"/>
      <c r="Y20" s="31">
        <f t="shared" si="7"/>
        <v>0</v>
      </c>
      <c r="Z20" s="12"/>
      <c r="AA20" s="44">
        <f t="shared" si="8"/>
        <v>0</v>
      </c>
      <c r="AB20" s="12"/>
      <c r="AC20" s="44">
        <f t="shared" si="9"/>
        <v>0</v>
      </c>
      <c r="AD20" s="12"/>
      <c r="AE20" s="44">
        <f t="shared" si="10"/>
        <v>0</v>
      </c>
      <c r="AF20" s="31"/>
      <c r="AG20" s="31">
        <f t="shared" si="11"/>
        <v>0</v>
      </c>
      <c r="AH20" s="12"/>
      <c r="AI20" s="44">
        <f t="shared" si="12"/>
        <v>0</v>
      </c>
      <c r="AJ20" s="12"/>
      <c r="AK20" s="44">
        <f t="shared" si="13"/>
        <v>0</v>
      </c>
      <c r="AL20" s="12"/>
      <c r="AM20" s="69">
        <f t="shared" si="14"/>
        <v>0</v>
      </c>
      <c r="AN20" s="12"/>
      <c r="AO20" s="44">
        <f t="shared" si="15"/>
        <v>0</v>
      </c>
      <c r="AP20" s="42">
        <f>L20</f>
        <v>2400</v>
      </c>
      <c r="AQ20" s="12">
        <f t="shared" si="16"/>
        <v>672000</v>
      </c>
    </row>
    <row r="21" spans="1:44" ht="51.75" x14ac:dyDescent="0.25">
      <c r="A21" s="41">
        <v>13</v>
      </c>
      <c r="B21" s="23" t="s">
        <v>50</v>
      </c>
      <c r="C21" s="25" t="s">
        <v>51</v>
      </c>
      <c r="D21" s="24" t="s">
        <v>45</v>
      </c>
      <c r="E21" s="29">
        <v>4000</v>
      </c>
      <c r="F21" s="31">
        <v>1200</v>
      </c>
      <c r="G21" s="20">
        <f t="shared" si="0"/>
        <v>4800000</v>
      </c>
      <c r="H21" s="5" t="s">
        <v>11</v>
      </c>
      <c r="I21" s="6" t="s">
        <v>16</v>
      </c>
      <c r="J21" s="6" t="s">
        <v>17</v>
      </c>
      <c r="K21" s="7" t="s">
        <v>12</v>
      </c>
      <c r="L21" s="42">
        <v>3200</v>
      </c>
      <c r="M21" s="61">
        <f t="shared" si="1"/>
        <v>3840000</v>
      </c>
      <c r="N21" s="12"/>
      <c r="O21" s="44">
        <f t="shared" si="2"/>
        <v>0</v>
      </c>
      <c r="P21" s="12"/>
      <c r="Q21" s="44">
        <f t="shared" si="3"/>
        <v>0</v>
      </c>
      <c r="R21" s="12"/>
      <c r="S21" s="44">
        <f t="shared" si="4"/>
        <v>0</v>
      </c>
      <c r="T21" s="12"/>
      <c r="U21" s="44">
        <f t="shared" si="5"/>
        <v>0</v>
      </c>
      <c r="V21" s="12"/>
      <c r="W21" s="44">
        <f t="shared" si="6"/>
        <v>0</v>
      </c>
      <c r="X21" s="31"/>
      <c r="Y21" s="31">
        <f t="shared" si="7"/>
        <v>0</v>
      </c>
      <c r="Z21" s="12"/>
      <c r="AA21" s="44">
        <f t="shared" si="8"/>
        <v>0</v>
      </c>
      <c r="AB21" s="12"/>
      <c r="AC21" s="44">
        <f t="shared" si="9"/>
        <v>0</v>
      </c>
      <c r="AD21" s="12"/>
      <c r="AE21" s="44">
        <f t="shared" si="10"/>
        <v>0</v>
      </c>
      <c r="AF21" s="31"/>
      <c r="AG21" s="31">
        <f t="shared" si="11"/>
        <v>0</v>
      </c>
      <c r="AH21" s="12"/>
      <c r="AI21" s="44">
        <f t="shared" si="12"/>
        <v>0</v>
      </c>
      <c r="AJ21" s="12"/>
      <c r="AK21" s="44">
        <f t="shared" si="13"/>
        <v>0</v>
      </c>
      <c r="AL21" s="12"/>
      <c r="AM21" s="69">
        <f t="shared" si="14"/>
        <v>0</v>
      </c>
      <c r="AN21" s="12"/>
      <c r="AO21" s="44">
        <f t="shared" si="15"/>
        <v>0</v>
      </c>
      <c r="AP21" s="42">
        <f>L21</f>
        <v>3200</v>
      </c>
      <c r="AQ21" s="12">
        <f t="shared" si="16"/>
        <v>3840000</v>
      </c>
    </row>
    <row r="22" spans="1:44" ht="51.75" x14ac:dyDescent="0.25">
      <c r="A22" s="41">
        <v>14</v>
      </c>
      <c r="B22" s="26" t="s">
        <v>52</v>
      </c>
      <c r="C22" s="27" t="s">
        <v>53</v>
      </c>
      <c r="D22" s="28" t="s">
        <v>45</v>
      </c>
      <c r="E22" s="30">
        <v>272.26</v>
      </c>
      <c r="F22" s="33">
        <v>400</v>
      </c>
      <c r="G22" s="20">
        <f t="shared" si="0"/>
        <v>108904</v>
      </c>
      <c r="H22" s="5" t="s">
        <v>11</v>
      </c>
      <c r="I22" s="6" t="s">
        <v>16</v>
      </c>
      <c r="J22" s="6" t="s">
        <v>17</v>
      </c>
      <c r="K22" s="7" t="s">
        <v>12</v>
      </c>
      <c r="L22" s="21"/>
      <c r="M22" s="61">
        <f t="shared" si="1"/>
        <v>0</v>
      </c>
      <c r="N22" s="12"/>
      <c r="O22" s="44">
        <f t="shared" si="2"/>
        <v>0</v>
      </c>
      <c r="P22" s="12"/>
      <c r="Q22" s="44">
        <f t="shared" si="3"/>
        <v>0</v>
      </c>
      <c r="R22" s="12"/>
      <c r="S22" s="44">
        <f t="shared" si="4"/>
        <v>0</v>
      </c>
      <c r="T22" s="12"/>
      <c r="U22" s="44">
        <f t="shared" si="5"/>
        <v>0</v>
      </c>
      <c r="V22" s="12"/>
      <c r="W22" s="44">
        <f t="shared" si="6"/>
        <v>0</v>
      </c>
      <c r="X22" s="31"/>
      <c r="Y22" s="31">
        <f t="shared" si="7"/>
        <v>0</v>
      </c>
      <c r="Z22" s="12"/>
      <c r="AA22" s="44">
        <f t="shared" si="8"/>
        <v>0</v>
      </c>
      <c r="AB22" s="12"/>
      <c r="AC22" s="44">
        <f t="shared" si="9"/>
        <v>0</v>
      </c>
      <c r="AD22" s="12"/>
      <c r="AE22" s="44">
        <f t="shared" si="10"/>
        <v>0</v>
      </c>
      <c r="AF22" s="31"/>
      <c r="AG22" s="31">
        <f t="shared" si="11"/>
        <v>0</v>
      </c>
      <c r="AH22" s="43">
        <v>250</v>
      </c>
      <c r="AI22" s="44">
        <f t="shared" si="12"/>
        <v>100000</v>
      </c>
      <c r="AJ22" s="12"/>
      <c r="AK22" s="44">
        <f t="shared" si="13"/>
        <v>0</v>
      </c>
      <c r="AL22" s="12"/>
      <c r="AM22" s="69">
        <f t="shared" si="14"/>
        <v>0</v>
      </c>
      <c r="AN22" s="12"/>
      <c r="AO22" s="44">
        <f t="shared" si="15"/>
        <v>0</v>
      </c>
      <c r="AP22" s="43">
        <f>AH22</f>
        <v>250</v>
      </c>
      <c r="AQ22" s="12">
        <f t="shared" si="16"/>
        <v>100000</v>
      </c>
    </row>
    <row r="23" spans="1:44" ht="33" customHeight="1" x14ac:dyDescent="0.25">
      <c r="A23" s="41"/>
      <c r="B23" s="14" t="s">
        <v>13</v>
      </c>
      <c r="C23" s="12"/>
      <c r="D23" s="12"/>
      <c r="E23" s="12"/>
      <c r="F23" s="13"/>
      <c r="G23" s="15">
        <f>SUM(G9:G22)</f>
        <v>11888200</v>
      </c>
      <c r="H23" s="5"/>
      <c r="I23" s="6"/>
      <c r="J23" s="6"/>
      <c r="K23" s="7"/>
      <c r="L23" s="12"/>
      <c r="M23" s="22"/>
      <c r="N23" s="12"/>
      <c r="O23" s="15"/>
      <c r="P23" s="12"/>
      <c r="Q23" s="15"/>
      <c r="R23" s="12"/>
      <c r="S23" s="44">
        <f t="shared" si="4"/>
        <v>0</v>
      </c>
      <c r="T23" s="12"/>
      <c r="U23" s="44">
        <f t="shared" si="5"/>
        <v>0</v>
      </c>
      <c r="V23" s="12"/>
      <c r="W23" s="44">
        <f t="shared" si="6"/>
        <v>0</v>
      </c>
      <c r="X23" s="31"/>
      <c r="Y23" s="31">
        <f t="shared" si="7"/>
        <v>0</v>
      </c>
      <c r="Z23" s="12"/>
      <c r="AA23" s="44">
        <f t="shared" si="8"/>
        <v>0</v>
      </c>
      <c r="AB23" s="12"/>
      <c r="AC23" s="44">
        <f t="shared" si="9"/>
        <v>0</v>
      </c>
      <c r="AD23" s="12"/>
      <c r="AE23" s="44">
        <f t="shared" si="10"/>
        <v>0</v>
      </c>
      <c r="AF23" s="31"/>
      <c r="AG23" s="31">
        <f t="shared" si="11"/>
        <v>0</v>
      </c>
      <c r="AH23" s="12"/>
      <c r="AI23" s="44">
        <f t="shared" si="12"/>
        <v>0</v>
      </c>
      <c r="AJ23" s="12"/>
      <c r="AK23" s="44">
        <f t="shared" si="13"/>
        <v>0</v>
      </c>
      <c r="AL23" s="12"/>
      <c r="AM23" s="69">
        <f t="shared" si="14"/>
        <v>0</v>
      </c>
      <c r="AN23" s="12"/>
      <c r="AO23" s="44">
        <f t="shared" si="15"/>
        <v>0</v>
      </c>
      <c r="AP23" s="12"/>
      <c r="AQ23" s="12">
        <f t="shared" si="16"/>
        <v>0</v>
      </c>
    </row>
    <row r="24" spans="1:44" s="73" customFormat="1" ht="33" customHeight="1" x14ac:dyDescent="0.3">
      <c r="A24" s="108" t="s">
        <v>56</v>
      </c>
      <c r="B24" s="108"/>
      <c r="C24" s="108"/>
      <c r="D24" s="108"/>
      <c r="E24" s="108"/>
      <c r="F24" s="108"/>
      <c r="G24" s="108"/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68"/>
      <c r="T24" s="71"/>
      <c r="U24" s="68"/>
      <c r="V24" s="71"/>
      <c r="W24" s="68"/>
      <c r="X24" s="79"/>
      <c r="Y24" s="31"/>
      <c r="Z24" s="71"/>
      <c r="AA24" s="71"/>
      <c r="AB24" s="71"/>
      <c r="AC24" s="68"/>
      <c r="AD24" s="71"/>
      <c r="AE24" s="68"/>
      <c r="AF24" s="79"/>
      <c r="AG24" s="31"/>
      <c r="AH24" s="71"/>
      <c r="AI24" s="68"/>
      <c r="AJ24" s="71"/>
      <c r="AK24" s="68"/>
      <c r="AL24" s="71"/>
      <c r="AM24" s="72"/>
      <c r="AN24" s="71"/>
      <c r="AO24" s="68"/>
      <c r="AP24" s="68"/>
      <c r="AQ24" s="68"/>
    </row>
    <row r="25" spans="1:44" ht="56.25" customHeight="1" x14ac:dyDescent="0.25">
      <c r="A25" s="41">
        <v>1</v>
      </c>
      <c r="B25" s="25" t="s">
        <v>57</v>
      </c>
      <c r="C25" s="25" t="s">
        <v>58</v>
      </c>
      <c r="D25" s="34" t="s">
        <v>59</v>
      </c>
      <c r="E25" s="39">
        <v>50.41</v>
      </c>
      <c r="F25" s="33">
        <v>20000</v>
      </c>
      <c r="G25" s="20">
        <f>E25*F25</f>
        <v>1008199.9999999999</v>
      </c>
      <c r="H25" s="5" t="s">
        <v>11</v>
      </c>
      <c r="I25" s="6" t="s">
        <v>16</v>
      </c>
      <c r="J25" s="6" t="s">
        <v>17</v>
      </c>
      <c r="K25" s="7" t="s">
        <v>12</v>
      </c>
      <c r="L25" s="12"/>
      <c r="M25" s="61">
        <f t="shared" ref="M25:M59" si="17">F25*L25</f>
        <v>0</v>
      </c>
      <c r="N25" s="12"/>
      <c r="O25" s="44">
        <f t="shared" ref="O25:O59" si="18">F25*N25</f>
        <v>0</v>
      </c>
      <c r="P25" s="12"/>
      <c r="Q25" s="44">
        <f t="shared" ref="Q25:Q59" si="19">F25*P25</f>
        <v>0</v>
      </c>
      <c r="R25" s="12"/>
      <c r="S25" s="44">
        <f t="shared" si="4"/>
        <v>0</v>
      </c>
      <c r="T25" s="12"/>
      <c r="U25" s="44">
        <f t="shared" si="5"/>
        <v>0</v>
      </c>
      <c r="V25" s="12"/>
      <c r="W25" s="44">
        <f t="shared" si="6"/>
        <v>0</v>
      </c>
      <c r="X25" s="31"/>
      <c r="Y25" s="31">
        <f t="shared" si="7"/>
        <v>0</v>
      </c>
      <c r="Z25" s="12"/>
      <c r="AA25" s="44">
        <f t="shared" ref="AA25:AA59" si="20">F25*Z25</f>
        <v>0</v>
      </c>
      <c r="AB25" s="12"/>
      <c r="AC25" s="44">
        <f t="shared" si="9"/>
        <v>0</v>
      </c>
      <c r="AD25" s="12"/>
      <c r="AE25" s="44">
        <f t="shared" si="10"/>
        <v>0</v>
      </c>
      <c r="AF25" s="31"/>
      <c r="AG25" s="31">
        <f t="shared" si="11"/>
        <v>0</v>
      </c>
      <c r="AH25" s="43">
        <v>48</v>
      </c>
      <c r="AI25" s="44">
        <f t="shared" si="12"/>
        <v>960000</v>
      </c>
      <c r="AJ25" s="12"/>
      <c r="AK25" s="44">
        <f t="shared" si="13"/>
        <v>0</v>
      </c>
      <c r="AL25" s="12"/>
      <c r="AM25" s="69">
        <f t="shared" si="14"/>
        <v>0</v>
      </c>
      <c r="AN25" s="12"/>
      <c r="AO25" s="44">
        <f t="shared" si="15"/>
        <v>0</v>
      </c>
      <c r="AP25" s="43">
        <f>AH25</f>
        <v>48</v>
      </c>
      <c r="AQ25" s="12">
        <f t="shared" si="16"/>
        <v>960000</v>
      </c>
      <c r="AR25" s="1">
        <v>1008200</v>
      </c>
    </row>
    <row r="26" spans="1:44" ht="33" customHeight="1" x14ac:dyDescent="0.25">
      <c r="A26" s="41">
        <v>2</v>
      </c>
      <c r="B26" s="25" t="s">
        <v>57</v>
      </c>
      <c r="C26" s="25" t="s">
        <v>60</v>
      </c>
      <c r="D26" s="34" t="s">
        <v>59</v>
      </c>
      <c r="E26" s="39">
        <v>118.2</v>
      </c>
      <c r="F26" s="33">
        <v>500</v>
      </c>
      <c r="G26" s="20">
        <f t="shared" ref="G26:G59" si="21">E26*F26</f>
        <v>59100</v>
      </c>
      <c r="H26" s="5" t="s">
        <v>11</v>
      </c>
      <c r="I26" s="6" t="s">
        <v>16</v>
      </c>
      <c r="J26" s="6" t="s">
        <v>17</v>
      </c>
      <c r="K26" s="7" t="s">
        <v>12</v>
      </c>
      <c r="L26" s="12"/>
      <c r="M26" s="61">
        <f t="shared" si="17"/>
        <v>0</v>
      </c>
      <c r="N26" s="12"/>
      <c r="O26" s="44">
        <f t="shared" si="18"/>
        <v>0</v>
      </c>
      <c r="P26" s="12"/>
      <c r="Q26" s="44">
        <f t="shared" si="19"/>
        <v>0</v>
      </c>
      <c r="R26" s="12"/>
      <c r="S26" s="44">
        <f t="shared" si="4"/>
        <v>0</v>
      </c>
      <c r="T26" s="12"/>
      <c r="U26" s="44">
        <f t="shared" si="5"/>
        <v>0</v>
      </c>
      <c r="V26" s="12"/>
      <c r="W26" s="44">
        <f t="shared" si="6"/>
        <v>0</v>
      </c>
      <c r="X26" s="31"/>
      <c r="Y26" s="31">
        <f t="shared" si="7"/>
        <v>0</v>
      </c>
      <c r="Z26" s="12"/>
      <c r="AA26" s="44">
        <f t="shared" si="20"/>
        <v>0</v>
      </c>
      <c r="AB26" s="12"/>
      <c r="AC26" s="44">
        <f t="shared" si="9"/>
        <v>0</v>
      </c>
      <c r="AD26" s="12"/>
      <c r="AE26" s="44">
        <f t="shared" si="10"/>
        <v>0</v>
      </c>
      <c r="AF26" s="31"/>
      <c r="AG26" s="31">
        <f t="shared" si="11"/>
        <v>0</v>
      </c>
      <c r="AH26" s="43">
        <v>118</v>
      </c>
      <c r="AI26" s="44">
        <f t="shared" si="12"/>
        <v>59000</v>
      </c>
      <c r="AJ26" s="12"/>
      <c r="AK26" s="44">
        <f t="shared" si="13"/>
        <v>0</v>
      </c>
      <c r="AL26" s="12"/>
      <c r="AM26" s="69">
        <f t="shared" si="14"/>
        <v>0</v>
      </c>
      <c r="AN26" s="12"/>
      <c r="AO26" s="44">
        <f t="shared" si="15"/>
        <v>0</v>
      </c>
      <c r="AP26" s="43">
        <f>AH26</f>
        <v>118</v>
      </c>
      <c r="AQ26" s="12">
        <f t="shared" si="16"/>
        <v>59000</v>
      </c>
      <c r="AR26" s="1">
        <v>59100</v>
      </c>
    </row>
    <row r="27" spans="1:44" ht="45.75" customHeight="1" x14ac:dyDescent="0.25">
      <c r="A27" s="41">
        <v>3</v>
      </c>
      <c r="B27" s="25" t="s">
        <v>61</v>
      </c>
      <c r="C27" s="25" t="s">
        <v>62</v>
      </c>
      <c r="D27" s="34" t="s">
        <v>22</v>
      </c>
      <c r="E27" s="39">
        <v>27.4</v>
      </c>
      <c r="F27" s="33">
        <v>2000</v>
      </c>
      <c r="G27" s="20">
        <f t="shared" si="21"/>
        <v>54800</v>
      </c>
      <c r="H27" s="5" t="s">
        <v>11</v>
      </c>
      <c r="I27" s="6" t="s">
        <v>16</v>
      </c>
      <c r="J27" s="6" t="s">
        <v>17</v>
      </c>
      <c r="K27" s="7" t="s">
        <v>12</v>
      </c>
      <c r="L27" s="12"/>
      <c r="M27" s="61">
        <f t="shared" si="17"/>
        <v>0</v>
      </c>
      <c r="N27" s="12"/>
      <c r="O27" s="44">
        <f t="shared" si="18"/>
        <v>0</v>
      </c>
      <c r="P27" s="12"/>
      <c r="Q27" s="44">
        <f t="shared" si="19"/>
        <v>0</v>
      </c>
      <c r="R27" s="12"/>
      <c r="S27" s="44">
        <f t="shared" si="4"/>
        <v>0</v>
      </c>
      <c r="T27" s="12"/>
      <c r="U27" s="44">
        <f t="shared" si="5"/>
        <v>0</v>
      </c>
      <c r="V27" s="12"/>
      <c r="W27" s="44">
        <f t="shared" si="6"/>
        <v>0</v>
      </c>
      <c r="X27" s="31"/>
      <c r="Y27" s="31">
        <f t="shared" si="7"/>
        <v>0</v>
      </c>
      <c r="Z27" s="12"/>
      <c r="AA27" s="44">
        <f t="shared" si="20"/>
        <v>0</v>
      </c>
      <c r="AB27" s="12"/>
      <c r="AC27" s="44">
        <f t="shared" si="9"/>
        <v>0</v>
      </c>
      <c r="AD27" s="12"/>
      <c r="AE27" s="44">
        <f t="shared" si="10"/>
        <v>0</v>
      </c>
      <c r="AF27" s="31"/>
      <c r="AG27" s="31">
        <f t="shared" si="11"/>
        <v>0</v>
      </c>
      <c r="AH27" s="43">
        <v>25</v>
      </c>
      <c r="AI27" s="44">
        <f t="shared" si="12"/>
        <v>50000</v>
      </c>
      <c r="AJ27" s="12"/>
      <c r="AK27" s="44">
        <f t="shared" si="13"/>
        <v>0</v>
      </c>
      <c r="AL27" s="12"/>
      <c r="AM27" s="69">
        <f t="shared" si="14"/>
        <v>0</v>
      </c>
      <c r="AN27" s="12"/>
      <c r="AO27" s="44">
        <f t="shared" si="15"/>
        <v>0</v>
      </c>
      <c r="AP27" s="43">
        <f>AH27</f>
        <v>25</v>
      </c>
      <c r="AQ27" s="12">
        <f t="shared" si="16"/>
        <v>50000</v>
      </c>
      <c r="AR27" s="1">
        <v>54800</v>
      </c>
    </row>
    <row r="28" spans="1:44" ht="47.25" customHeight="1" x14ac:dyDescent="0.25">
      <c r="A28" s="41">
        <v>4</v>
      </c>
      <c r="B28" s="25" t="s">
        <v>63</v>
      </c>
      <c r="C28" s="25" t="s">
        <v>64</v>
      </c>
      <c r="D28" s="34" t="s">
        <v>65</v>
      </c>
      <c r="E28" s="39">
        <v>5505.17</v>
      </c>
      <c r="F28" s="33">
        <v>40</v>
      </c>
      <c r="G28" s="20">
        <f t="shared" si="21"/>
        <v>220206.8</v>
      </c>
      <c r="H28" s="5" t="s">
        <v>11</v>
      </c>
      <c r="I28" s="6" t="s">
        <v>16</v>
      </c>
      <c r="J28" s="6" t="s">
        <v>17</v>
      </c>
      <c r="K28" s="7" t="s">
        <v>12</v>
      </c>
      <c r="L28" s="12"/>
      <c r="M28" s="61">
        <f t="shared" si="17"/>
        <v>0</v>
      </c>
      <c r="N28" s="12"/>
      <c r="O28" s="44">
        <f t="shared" si="18"/>
        <v>0</v>
      </c>
      <c r="P28" s="12">
        <v>4890</v>
      </c>
      <c r="Q28" s="44">
        <f t="shared" si="19"/>
        <v>195600</v>
      </c>
      <c r="R28" s="12"/>
      <c r="S28" s="44">
        <f t="shared" si="4"/>
        <v>0</v>
      </c>
      <c r="T28" s="12"/>
      <c r="U28" s="44">
        <f t="shared" si="5"/>
        <v>0</v>
      </c>
      <c r="V28" s="12">
        <v>4168</v>
      </c>
      <c r="W28" s="44">
        <f t="shared" si="6"/>
        <v>166720</v>
      </c>
      <c r="X28" s="31">
        <v>3590</v>
      </c>
      <c r="Y28" s="31">
        <f t="shared" si="7"/>
        <v>143600</v>
      </c>
      <c r="Z28" s="12">
        <v>4300</v>
      </c>
      <c r="AA28" s="44">
        <f t="shared" si="20"/>
        <v>172000</v>
      </c>
      <c r="AB28" s="12"/>
      <c r="AC28" s="44">
        <f t="shared" si="9"/>
        <v>0</v>
      </c>
      <c r="AD28" s="12"/>
      <c r="AE28" s="44">
        <f t="shared" si="10"/>
        <v>0</v>
      </c>
      <c r="AF28" s="31"/>
      <c r="AG28" s="31">
        <f t="shared" si="11"/>
        <v>0</v>
      </c>
      <c r="AH28" s="12">
        <v>5350</v>
      </c>
      <c r="AI28" s="44">
        <f t="shared" si="12"/>
        <v>214000</v>
      </c>
      <c r="AJ28" s="12">
        <v>4700</v>
      </c>
      <c r="AK28" s="44">
        <f t="shared" si="13"/>
        <v>188000</v>
      </c>
      <c r="AL28" s="12"/>
      <c r="AM28" s="69">
        <f t="shared" si="14"/>
        <v>0</v>
      </c>
      <c r="AN28" s="12"/>
      <c r="AO28" s="44">
        <f t="shared" si="15"/>
        <v>0</v>
      </c>
      <c r="AP28" s="43">
        <f t="shared" ref="AP28:AP33" si="22">X28</f>
        <v>3590</v>
      </c>
      <c r="AQ28" s="12">
        <f t="shared" si="16"/>
        <v>143600</v>
      </c>
      <c r="AR28" s="1">
        <v>220206.8</v>
      </c>
    </row>
    <row r="29" spans="1:44" ht="33" customHeight="1" x14ac:dyDescent="0.25">
      <c r="A29" s="41">
        <v>5</v>
      </c>
      <c r="B29" s="25" t="s">
        <v>66</v>
      </c>
      <c r="C29" s="25" t="s">
        <v>67</v>
      </c>
      <c r="D29" s="34" t="s">
        <v>22</v>
      </c>
      <c r="E29" s="39">
        <v>265.86700000000002</v>
      </c>
      <c r="F29" s="33">
        <v>50</v>
      </c>
      <c r="G29" s="20">
        <f t="shared" si="21"/>
        <v>13293.35</v>
      </c>
      <c r="H29" s="5" t="s">
        <v>11</v>
      </c>
      <c r="I29" s="6" t="s">
        <v>16</v>
      </c>
      <c r="J29" s="6" t="s">
        <v>17</v>
      </c>
      <c r="K29" s="7" t="s">
        <v>12</v>
      </c>
      <c r="L29" s="12"/>
      <c r="M29" s="61">
        <f t="shared" si="17"/>
        <v>0</v>
      </c>
      <c r="N29" s="12"/>
      <c r="O29" s="44">
        <f t="shared" si="18"/>
        <v>0</v>
      </c>
      <c r="P29" s="12"/>
      <c r="Q29" s="44">
        <f t="shared" si="19"/>
        <v>0</v>
      </c>
      <c r="R29" s="12"/>
      <c r="S29" s="44">
        <f t="shared" si="4"/>
        <v>0</v>
      </c>
      <c r="T29" s="12"/>
      <c r="U29" s="44">
        <f t="shared" si="5"/>
        <v>0</v>
      </c>
      <c r="V29" s="12"/>
      <c r="W29" s="44">
        <f t="shared" si="6"/>
        <v>0</v>
      </c>
      <c r="X29" s="43">
        <v>234</v>
      </c>
      <c r="Y29" s="31">
        <f t="shared" si="7"/>
        <v>11700</v>
      </c>
      <c r="Z29" s="12">
        <v>247</v>
      </c>
      <c r="AA29" s="44">
        <f t="shared" si="20"/>
        <v>12350</v>
      </c>
      <c r="AB29" s="12"/>
      <c r="AC29" s="44">
        <f t="shared" si="9"/>
        <v>0</v>
      </c>
      <c r="AD29" s="12"/>
      <c r="AE29" s="44">
        <f t="shared" si="10"/>
        <v>0</v>
      </c>
      <c r="AF29" s="31"/>
      <c r="AG29" s="31">
        <f t="shared" si="11"/>
        <v>0</v>
      </c>
      <c r="AH29" s="12"/>
      <c r="AI29" s="44">
        <f t="shared" si="12"/>
        <v>0</v>
      </c>
      <c r="AJ29" s="12"/>
      <c r="AK29" s="44">
        <f t="shared" si="13"/>
        <v>0</v>
      </c>
      <c r="AL29" s="12"/>
      <c r="AM29" s="69">
        <f t="shared" si="14"/>
        <v>0</v>
      </c>
      <c r="AN29" s="12"/>
      <c r="AO29" s="44">
        <f t="shared" si="15"/>
        <v>0</v>
      </c>
      <c r="AP29" s="43">
        <f t="shared" si="22"/>
        <v>234</v>
      </c>
      <c r="AQ29" s="12">
        <f t="shared" si="16"/>
        <v>11700</v>
      </c>
      <c r="AR29" s="1">
        <v>13293.35</v>
      </c>
    </row>
    <row r="30" spans="1:44" ht="33" customHeight="1" x14ac:dyDescent="0.25">
      <c r="A30" s="41">
        <v>6</v>
      </c>
      <c r="B30" s="25" t="s">
        <v>66</v>
      </c>
      <c r="C30" s="25" t="s">
        <v>68</v>
      </c>
      <c r="D30" s="34" t="s">
        <v>22</v>
      </c>
      <c r="E30" s="39">
        <v>414.58760000000001</v>
      </c>
      <c r="F30" s="33">
        <v>4500</v>
      </c>
      <c r="G30" s="20">
        <f t="shared" si="21"/>
        <v>1865644.2</v>
      </c>
      <c r="H30" s="5" t="s">
        <v>11</v>
      </c>
      <c r="I30" s="6" t="s">
        <v>16</v>
      </c>
      <c r="J30" s="6" t="s">
        <v>17</v>
      </c>
      <c r="K30" s="7" t="s">
        <v>12</v>
      </c>
      <c r="L30" s="12"/>
      <c r="M30" s="61">
        <f t="shared" si="17"/>
        <v>0</v>
      </c>
      <c r="N30" s="12"/>
      <c r="O30" s="44">
        <f t="shared" si="18"/>
        <v>0</v>
      </c>
      <c r="P30" s="12">
        <v>295</v>
      </c>
      <c r="Q30" s="44">
        <f t="shared" si="19"/>
        <v>1327500</v>
      </c>
      <c r="R30" s="12"/>
      <c r="S30" s="44">
        <f t="shared" si="4"/>
        <v>0</v>
      </c>
      <c r="T30" s="12">
        <v>265.8</v>
      </c>
      <c r="U30" s="44">
        <f t="shared" si="5"/>
        <v>1196100</v>
      </c>
      <c r="V30" s="12"/>
      <c r="W30" s="44">
        <f t="shared" si="6"/>
        <v>0</v>
      </c>
      <c r="X30" s="43">
        <v>225</v>
      </c>
      <c r="Y30" s="31">
        <f t="shared" si="7"/>
        <v>1012500</v>
      </c>
      <c r="Z30" s="12">
        <v>247</v>
      </c>
      <c r="AA30" s="44">
        <f t="shared" si="20"/>
        <v>1111500</v>
      </c>
      <c r="AB30" s="12"/>
      <c r="AC30" s="44">
        <f t="shared" si="9"/>
        <v>0</v>
      </c>
      <c r="AD30" s="12"/>
      <c r="AE30" s="44">
        <f t="shared" si="10"/>
        <v>0</v>
      </c>
      <c r="AF30" s="31"/>
      <c r="AG30" s="31">
        <f t="shared" si="11"/>
        <v>0</v>
      </c>
      <c r="AH30" s="12">
        <v>360</v>
      </c>
      <c r="AI30" s="44">
        <f t="shared" si="12"/>
        <v>1620000</v>
      </c>
      <c r="AJ30" s="12"/>
      <c r="AK30" s="44">
        <f t="shared" si="13"/>
        <v>0</v>
      </c>
      <c r="AL30" s="12"/>
      <c r="AM30" s="69">
        <f t="shared" si="14"/>
        <v>0</v>
      </c>
      <c r="AN30" s="12">
        <v>369</v>
      </c>
      <c r="AO30" s="44">
        <f t="shared" si="15"/>
        <v>1660500</v>
      </c>
      <c r="AP30" s="43">
        <f t="shared" si="22"/>
        <v>225</v>
      </c>
      <c r="AQ30" s="12">
        <f t="shared" si="16"/>
        <v>1012500</v>
      </c>
      <c r="AR30" s="1">
        <v>1865644.2</v>
      </c>
    </row>
    <row r="31" spans="1:44" ht="33" customHeight="1" x14ac:dyDescent="0.25">
      <c r="A31" s="41">
        <v>7</v>
      </c>
      <c r="B31" s="25" t="s">
        <v>66</v>
      </c>
      <c r="C31" s="25" t="s">
        <v>69</v>
      </c>
      <c r="D31" s="34" t="s">
        <v>22</v>
      </c>
      <c r="E31" s="39">
        <v>356.33359999999999</v>
      </c>
      <c r="F31" s="33">
        <v>200</v>
      </c>
      <c r="G31" s="20">
        <f t="shared" si="21"/>
        <v>71266.720000000001</v>
      </c>
      <c r="H31" s="5" t="s">
        <v>11</v>
      </c>
      <c r="I31" s="6" t="s">
        <v>16</v>
      </c>
      <c r="J31" s="6" t="s">
        <v>17</v>
      </c>
      <c r="K31" s="7" t="s">
        <v>12</v>
      </c>
      <c r="L31" s="12"/>
      <c r="M31" s="61">
        <f t="shared" si="17"/>
        <v>0</v>
      </c>
      <c r="N31" s="12"/>
      <c r="O31" s="44">
        <f t="shared" si="18"/>
        <v>0</v>
      </c>
      <c r="P31" s="12"/>
      <c r="Q31" s="44">
        <f t="shared" si="19"/>
        <v>0</v>
      </c>
      <c r="R31" s="12"/>
      <c r="S31" s="44">
        <f t="shared" si="4"/>
        <v>0</v>
      </c>
      <c r="T31" s="12"/>
      <c r="U31" s="44">
        <f t="shared" si="5"/>
        <v>0</v>
      </c>
      <c r="V31" s="12"/>
      <c r="W31" s="44">
        <f t="shared" si="6"/>
        <v>0</v>
      </c>
      <c r="X31" s="43">
        <v>234</v>
      </c>
      <c r="Y31" s="31">
        <f t="shared" si="7"/>
        <v>46800</v>
      </c>
      <c r="Z31" s="12">
        <v>247</v>
      </c>
      <c r="AA31" s="44">
        <f t="shared" si="20"/>
        <v>49400</v>
      </c>
      <c r="AB31" s="12"/>
      <c r="AC31" s="44">
        <f t="shared" si="9"/>
        <v>0</v>
      </c>
      <c r="AD31" s="12"/>
      <c r="AE31" s="44">
        <f t="shared" si="10"/>
        <v>0</v>
      </c>
      <c r="AF31" s="31"/>
      <c r="AG31" s="31">
        <f t="shared" si="11"/>
        <v>0</v>
      </c>
      <c r="AH31" s="12">
        <v>350</v>
      </c>
      <c r="AI31" s="44">
        <f t="shared" si="12"/>
        <v>70000</v>
      </c>
      <c r="AJ31" s="12"/>
      <c r="AK31" s="44">
        <f t="shared" si="13"/>
        <v>0</v>
      </c>
      <c r="AL31" s="12"/>
      <c r="AM31" s="69">
        <f t="shared" si="14"/>
        <v>0</v>
      </c>
      <c r="AN31" s="12"/>
      <c r="AO31" s="44">
        <f t="shared" si="15"/>
        <v>0</v>
      </c>
      <c r="AP31" s="43">
        <f t="shared" si="22"/>
        <v>234</v>
      </c>
      <c r="AQ31" s="12">
        <f t="shared" si="16"/>
        <v>46800</v>
      </c>
      <c r="AR31" s="1">
        <v>71266.720000000001</v>
      </c>
    </row>
    <row r="32" spans="1:44" ht="33" customHeight="1" x14ac:dyDescent="0.25">
      <c r="A32" s="41">
        <v>8</v>
      </c>
      <c r="B32" s="25" t="s">
        <v>70</v>
      </c>
      <c r="C32" s="25" t="s">
        <v>71</v>
      </c>
      <c r="D32" s="34" t="s">
        <v>22</v>
      </c>
      <c r="E32" s="39">
        <v>78.39</v>
      </c>
      <c r="F32" s="33">
        <v>7000</v>
      </c>
      <c r="G32" s="20">
        <f t="shared" si="21"/>
        <v>548730</v>
      </c>
      <c r="H32" s="5" t="s">
        <v>11</v>
      </c>
      <c r="I32" s="6" t="s">
        <v>16</v>
      </c>
      <c r="J32" s="6" t="s">
        <v>17</v>
      </c>
      <c r="K32" s="7" t="s">
        <v>12</v>
      </c>
      <c r="L32" s="12"/>
      <c r="M32" s="61">
        <f t="shared" si="17"/>
        <v>0</v>
      </c>
      <c r="N32" s="12"/>
      <c r="O32" s="44">
        <f t="shared" si="18"/>
        <v>0</v>
      </c>
      <c r="P32" s="12"/>
      <c r="Q32" s="44">
        <f t="shared" si="19"/>
        <v>0</v>
      </c>
      <c r="R32" s="12"/>
      <c r="S32" s="44">
        <f t="shared" si="4"/>
        <v>0</v>
      </c>
      <c r="T32" s="12"/>
      <c r="U32" s="44">
        <f t="shared" si="5"/>
        <v>0</v>
      </c>
      <c r="V32" s="12"/>
      <c r="W32" s="44">
        <f t="shared" si="6"/>
        <v>0</v>
      </c>
      <c r="X32" s="43">
        <v>74.2</v>
      </c>
      <c r="Y32" s="31">
        <f t="shared" si="7"/>
        <v>519400</v>
      </c>
      <c r="Z32" s="12"/>
      <c r="AA32" s="44">
        <f t="shared" si="20"/>
        <v>0</v>
      </c>
      <c r="AB32" s="12"/>
      <c r="AC32" s="44">
        <f t="shared" si="9"/>
        <v>0</v>
      </c>
      <c r="AD32" s="12"/>
      <c r="AE32" s="44">
        <f t="shared" si="10"/>
        <v>0</v>
      </c>
      <c r="AF32" s="31"/>
      <c r="AG32" s="31">
        <f t="shared" si="11"/>
        <v>0</v>
      </c>
      <c r="AH32" s="12">
        <v>76</v>
      </c>
      <c r="AI32" s="44">
        <f t="shared" si="12"/>
        <v>532000</v>
      </c>
      <c r="AJ32" s="12"/>
      <c r="AK32" s="44">
        <f t="shared" si="13"/>
        <v>0</v>
      </c>
      <c r="AL32" s="12"/>
      <c r="AM32" s="69">
        <f t="shared" si="14"/>
        <v>0</v>
      </c>
      <c r="AN32" s="12"/>
      <c r="AO32" s="44">
        <f t="shared" si="15"/>
        <v>0</v>
      </c>
      <c r="AP32" s="43">
        <f t="shared" si="22"/>
        <v>74.2</v>
      </c>
      <c r="AQ32" s="12">
        <f t="shared" si="16"/>
        <v>519400</v>
      </c>
      <c r="AR32" s="1">
        <v>548730</v>
      </c>
    </row>
    <row r="33" spans="1:44" ht="33" customHeight="1" x14ac:dyDescent="0.25">
      <c r="A33" s="41">
        <v>9</v>
      </c>
      <c r="B33" s="25" t="s">
        <v>70</v>
      </c>
      <c r="C33" s="25" t="s">
        <v>72</v>
      </c>
      <c r="D33" s="34" t="s">
        <v>22</v>
      </c>
      <c r="E33" s="39">
        <v>78.39</v>
      </c>
      <c r="F33" s="33">
        <v>6000</v>
      </c>
      <c r="G33" s="20">
        <f t="shared" si="21"/>
        <v>470340</v>
      </c>
      <c r="H33" s="5" t="s">
        <v>11</v>
      </c>
      <c r="I33" s="6" t="s">
        <v>16</v>
      </c>
      <c r="J33" s="6" t="s">
        <v>17</v>
      </c>
      <c r="K33" s="7" t="s">
        <v>12</v>
      </c>
      <c r="L33" s="12"/>
      <c r="M33" s="61">
        <f t="shared" si="17"/>
        <v>0</v>
      </c>
      <c r="N33" s="12"/>
      <c r="O33" s="44">
        <f t="shared" si="18"/>
        <v>0</v>
      </c>
      <c r="P33" s="12"/>
      <c r="Q33" s="44">
        <f t="shared" si="19"/>
        <v>0</v>
      </c>
      <c r="R33" s="12"/>
      <c r="S33" s="44">
        <f t="shared" si="4"/>
        <v>0</v>
      </c>
      <c r="T33" s="12"/>
      <c r="U33" s="44">
        <f t="shared" si="5"/>
        <v>0</v>
      </c>
      <c r="V33" s="12"/>
      <c r="W33" s="44">
        <f t="shared" si="6"/>
        <v>0</v>
      </c>
      <c r="X33" s="43">
        <v>74.2</v>
      </c>
      <c r="Y33" s="31">
        <f t="shared" si="7"/>
        <v>445200</v>
      </c>
      <c r="Z33" s="12"/>
      <c r="AA33" s="44">
        <f t="shared" si="20"/>
        <v>0</v>
      </c>
      <c r="AB33" s="12"/>
      <c r="AC33" s="44">
        <f t="shared" si="9"/>
        <v>0</v>
      </c>
      <c r="AD33" s="12"/>
      <c r="AE33" s="44">
        <f t="shared" si="10"/>
        <v>0</v>
      </c>
      <c r="AF33" s="31"/>
      <c r="AG33" s="31">
        <f t="shared" si="11"/>
        <v>0</v>
      </c>
      <c r="AH33" s="12">
        <v>76</v>
      </c>
      <c r="AI33" s="44">
        <f t="shared" si="12"/>
        <v>456000</v>
      </c>
      <c r="AJ33" s="12"/>
      <c r="AK33" s="44">
        <f t="shared" si="13"/>
        <v>0</v>
      </c>
      <c r="AL33" s="12"/>
      <c r="AM33" s="69">
        <f t="shared" si="14"/>
        <v>0</v>
      </c>
      <c r="AN33" s="12"/>
      <c r="AO33" s="44">
        <f t="shared" si="15"/>
        <v>0</v>
      </c>
      <c r="AP33" s="43">
        <f t="shared" si="22"/>
        <v>74.2</v>
      </c>
      <c r="AQ33" s="12">
        <f t="shared" si="16"/>
        <v>445200</v>
      </c>
      <c r="AR33" s="1">
        <v>470340</v>
      </c>
    </row>
    <row r="34" spans="1:44" ht="33" customHeight="1" x14ac:dyDescent="0.25">
      <c r="A34" s="41">
        <v>10</v>
      </c>
      <c r="B34" s="25" t="s">
        <v>70</v>
      </c>
      <c r="C34" s="25" t="s">
        <v>73</v>
      </c>
      <c r="D34" s="34" t="s">
        <v>22</v>
      </c>
      <c r="E34" s="39">
        <v>78.39</v>
      </c>
      <c r="F34" s="33">
        <v>200</v>
      </c>
      <c r="G34" s="20">
        <f t="shared" si="21"/>
        <v>15678</v>
      </c>
      <c r="H34" s="5" t="s">
        <v>11</v>
      </c>
      <c r="I34" s="6" t="s">
        <v>16</v>
      </c>
      <c r="J34" s="6" t="s">
        <v>17</v>
      </c>
      <c r="K34" s="7" t="s">
        <v>12</v>
      </c>
      <c r="L34" s="12"/>
      <c r="M34" s="61">
        <f t="shared" si="17"/>
        <v>0</v>
      </c>
      <c r="N34" s="12"/>
      <c r="O34" s="44">
        <f t="shared" si="18"/>
        <v>0</v>
      </c>
      <c r="P34" s="12"/>
      <c r="Q34" s="44">
        <f t="shared" si="19"/>
        <v>0</v>
      </c>
      <c r="R34" s="12"/>
      <c r="S34" s="44">
        <f t="shared" si="4"/>
        <v>0</v>
      </c>
      <c r="T34" s="12"/>
      <c r="U34" s="44">
        <f t="shared" si="5"/>
        <v>0</v>
      </c>
      <c r="V34" s="12"/>
      <c r="W34" s="44">
        <f t="shared" si="6"/>
        <v>0</v>
      </c>
      <c r="X34" s="31">
        <v>78</v>
      </c>
      <c r="Y34" s="31">
        <f t="shared" si="7"/>
        <v>15600</v>
      </c>
      <c r="Z34" s="12"/>
      <c r="AA34" s="44">
        <f t="shared" si="20"/>
        <v>0</v>
      </c>
      <c r="AB34" s="12"/>
      <c r="AC34" s="44">
        <f t="shared" si="9"/>
        <v>0</v>
      </c>
      <c r="AD34" s="12"/>
      <c r="AE34" s="44">
        <f t="shared" si="10"/>
        <v>0</v>
      </c>
      <c r="AF34" s="31"/>
      <c r="AG34" s="31">
        <f t="shared" si="11"/>
        <v>0</v>
      </c>
      <c r="AH34" s="43">
        <v>76</v>
      </c>
      <c r="AI34" s="44">
        <f t="shared" si="12"/>
        <v>15200</v>
      </c>
      <c r="AJ34" s="12"/>
      <c r="AK34" s="44">
        <f t="shared" si="13"/>
        <v>0</v>
      </c>
      <c r="AL34" s="12"/>
      <c r="AM34" s="69">
        <f t="shared" si="14"/>
        <v>0</v>
      </c>
      <c r="AN34" s="12"/>
      <c r="AO34" s="44">
        <f t="shared" si="15"/>
        <v>0</v>
      </c>
      <c r="AP34" s="43">
        <f>AH34</f>
        <v>76</v>
      </c>
      <c r="AQ34" s="12">
        <f t="shared" si="16"/>
        <v>15200</v>
      </c>
      <c r="AR34" s="1">
        <v>15678</v>
      </c>
    </row>
    <row r="35" spans="1:44" ht="51.75" x14ac:dyDescent="0.25">
      <c r="A35" s="41">
        <v>11</v>
      </c>
      <c r="B35" s="25" t="s">
        <v>74</v>
      </c>
      <c r="C35" s="25" t="s">
        <v>75</v>
      </c>
      <c r="D35" s="34" t="s">
        <v>22</v>
      </c>
      <c r="E35" s="39">
        <v>582.20000000000005</v>
      </c>
      <c r="F35" s="33">
        <v>50</v>
      </c>
      <c r="G35" s="20">
        <f t="shared" si="21"/>
        <v>29110.000000000004</v>
      </c>
      <c r="H35" s="5" t="s">
        <v>11</v>
      </c>
      <c r="I35" s="6" t="s">
        <v>16</v>
      </c>
      <c r="J35" s="6" t="s">
        <v>17</v>
      </c>
      <c r="K35" s="7" t="s">
        <v>12</v>
      </c>
      <c r="L35" s="12"/>
      <c r="M35" s="61">
        <f t="shared" si="17"/>
        <v>0</v>
      </c>
      <c r="N35" s="12"/>
      <c r="O35" s="44">
        <f t="shared" si="18"/>
        <v>0</v>
      </c>
      <c r="P35" s="12">
        <v>489</v>
      </c>
      <c r="Q35" s="44">
        <f t="shared" si="19"/>
        <v>24450</v>
      </c>
      <c r="R35" s="12"/>
      <c r="S35" s="44">
        <f t="shared" si="4"/>
        <v>0</v>
      </c>
      <c r="T35" s="12"/>
      <c r="U35" s="44">
        <f t="shared" si="5"/>
        <v>0</v>
      </c>
      <c r="V35" s="12"/>
      <c r="W35" s="44">
        <f t="shared" si="6"/>
        <v>0</v>
      </c>
      <c r="X35" s="43">
        <v>377</v>
      </c>
      <c r="Y35" s="31">
        <f t="shared" si="7"/>
        <v>18850</v>
      </c>
      <c r="Z35" s="12">
        <v>429</v>
      </c>
      <c r="AA35" s="44">
        <f t="shared" si="20"/>
        <v>21450</v>
      </c>
      <c r="AB35" s="12"/>
      <c r="AC35" s="44">
        <f t="shared" si="9"/>
        <v>0</v>
      </c>
      <c r="AD35" s="12"/>
      <c r="AE35" s="44">
        <f t="shared" si="10"/>
        <v>0</v>
      </c>
      <c r="AF35" s="31"/>
      <c r="AG35" s="31">
        <f t="shared" si="11"/>
        <v>0</v>
      </c>
      <c r="AH35" s="12">
        <v>550</v>
      </c>
      <c r="AI35" s="44">
        <f t="shared" si="12"/>
        <v>27500</v>
      </c>
      <c r="AJ35" s="12"/>
      <c r="AK35" s="44">
        <f t="shared" si="13"/>
        <v>0</v>
      </c>
      <c r="AL35" s="12"/>
      <c r="AM35" s="69">
        <f t="shared" si="14"/>
        <v>0</v>
      </c>
      <c r="AN35" s="12">
        <v>550</v>
      </c>
      <c r="AO35" s="44">
        <f t="shared" si="15"/>
        <v>27500</v>
      </c>
      <c r="AP35" s="43">
        <f>X35</f>
        <v>377</v>
      </c>
      <c r="AQ35" s="12">
        <f t="shared" si="16"/>
        <v>18850</v>
      </c>
      <c r="AR35" s="1">
        <v>29110</v>
      </c>
    </row>
    <row r="36" spans="1:44" ht="51.75" x14ac:dyDescent="0.25">
      <c r="A36" s="41">
        <v>12</v>
      </c>
      <c r="B36" s="25" t="s">
        <v>74</v>
      </c>
      <c r="C36" s="25" t="s">
        <v>76</v>
      </c>
      <c r="D36" s="34" t="s">
        <v>22</v>
      </c>
      <c r="E36" s="39">
        <v>582.20000000000005</v>
      </c>
      <c r="F36" s="33">
        <v>50</v>
      </c>
      <c r="G36" s="20">
        <f t="shared" si="21"/>
        <v>29110.000000000004</v>
      </c>
      <c r="H36" s="5" t="s">
        <v>11</v>
      </c>
      <c r="I36" s="6" t="s">
        <v>16</v>
      </c>
      <c r="J36" s="6" t="s">
        <v>17</v>
      </c>
      <c r="K36" s="7" t="s">
        <v>12</v>
      </c>
      <c r="L36" s="12"/>
      <c r="M36" s="61">
        <f t="shared" si="17"/>
        <v>0</v>
      </c>
      <c r="N36" s="12"/>
      <c r="O36" s="44">
        <f t="shared" si="18"/>
        <v>0</v>
      </c>
      <c r="P36" s="12">
        <v>489</v>
      </c>
      <c r="Q36" s="44">
        <f t="shared" si="19"/>
        <v>24450</v>
      </c>
      <c r="R36" s="12"/>
      <c r="S36" s="44">
        <f t="shared" si="4"/>
        <v>0</v>
      </c>
      <c r="T36" s="12"/>
      <c r="U36" s="44">
        <f t="shared" si="5"/>
        <v>0</v>
      </c>
      <c r="V36" s="12"/>
      <c r="W36" s="44">
        <f t="shared" si="6"/>
        <v>0</v>
      </c>
      <c r="X36" s="43">
        <v>377</v>
      </c>
      <c r="Y36" s="31">
        <f t="shared" si="7"/>
        <v>18850</v>
      </c>
      <c r="Z36" s="12">
        <v>429</v>
      </c>
      <c r="AA36" s="44">
        <f t="shared" si="20"/>
        <v>21450</v>
      </c>
      <c r="AB36" s="12"/>
      <c r="AC36" s="44">
        <f t="shared" si="9"/>
        <v>0</v>
      </c>
      <c r="AD36" s="12"/>
      <c r="AE36" s="44">
        <f t="shared" si="10"/>
        <v>0</v>
      </c>
      <c r="AF36" s="31"/>
      <c r="AG36" s="31">
        <f t="shared" si="11"/>
        <v>0</v>
      </c>
      <c r="AH36" s="12">
        <v>550</v>
      </c>
      <c r="AI36" s="44">
        <f t="shared" si="12"/>
        <v>27500</v>
      </c>
      <c r="AJ36" s="12"/>
      <c r="AK36" s="44">
        <f t="shared" si="13"/>
        <v>0</v>
      </c>
      <c r="AL36" s="12"/>
      <c r="AM36" s="69">
        <f t="shared" si="14"/>
        <v>0</v>
      </c>
      <c r="AN36" s="12">
        <v>550</v>
      </c>
      <c r="AO36" s="44">
        <f t="shared" si="15"/>
        <v>27500</v>
      </c>
      <c r="AP36" s="43">
        <v>377</v>
      </c>
      <c r="AQ36" s="12">
        <f t="shared" si="16"/>
        <v>18850</v>
      </c>
      <c r="AR36" s="1">
        <v>29110</v>
      </c>
    </row>
    <row r="37" spans="1:44" ht="51.75" x14ac:dyDescent="0.25">
      <c r="A37" s="41">
        <v>13</v>
      </c>
      <c r="B37" s="25" t="s">
        <v>74</v>
      </c>
      <c r="C37" s="25" t="s">
        <v>77</v>
      </c>
      <c r="D37" s="34" t="s">
        <v>22</v>
      </c>
      <c r="E37" s="39">
        <v>456.86</v>
      </c>
      <c r="F37" s="33">
        <v>500</v>
      </c>
      <c r="G37" s="20">
        <f t="shared" si="21"/>
        <v>228430</v>
      </c>
      <c r="H37" s="5" t="s">
        <v>11</v>
      </c>
      <c r="I37" s="6" t="s">
        <v>16</v>
      </c>
      <c r="J37" s="6" t="s">
        <v>17</v>
      </c>
      <c r="K37" s="7" t="s">
        <v>12</v>
      </c>
      <c r="L37" s="12"/>
      <c r="M37" s="61">
        <f t="shared" si="17"/>
        <v>0</v>
      </c>
      <c r="N37" s="12"/>
      <c r="O37" s="44">
        <f t="shared" si="18"/>
        <v>0</v>
      </c>
      <c r="P37" s="12">
        <v>385</v>
      </c>
      <c r="Q37" s="44">
        <f t="shared" si="19"/>
        <v>192500</v>
      </c>
      <c r="R37" s="12"/>
      <c r="S37" s="44">
        <f t="shared" si="4"/>
        <v>0</v>
      </c>
      <c r="T37" s="12"/>
      <c r="U37" s="44">
        <f t="shared" si="5"/>
        <v>0</v>
      </c>
      <c r="V37" s="12"/>
      <c r="W37" s="44">
        <f t="shared" si="6"/>
        <v>0</v>
      </c>
      <c r="X37" s="31">
        <v>363</v>
      </c>
      <c r="Y37" s="31">
        <f t="shared" si="7"/>
        <v>181500</v>
      </c>
      <c r="Z37" s="43">
        <v>312</v>
      </c>
      <c r="AA37" s="44">
        <f t="shared" si="20"/>
        <v>156000</v>
      </c>
      <c r="AB37" s="12"/>
      <c r="AC37" s="44">
        <f t="shared" si="9"/>
        <v>0</v>
      </c>
      <c r="AD37" s="12"/>
      <c r="AE37" s="44">
        <f t="shared" si="10"/>
        <v>0</v>
      </c>
      <c r="AF37" s="31"/>
      <c r="AG37" s="31">
        <f t="shared" si="11"/>
        <v>0</v>
      </c>
      <c r="AH37" s="12">
        <v>390</v>
      </c>
      <c r="AI37" s="44">
        <f t="shared" si="12"/>
        <v>195000</v>
      </c>
      <c r="AJ37" s="12"/>
      <c r="AK37" s="44">
        <f t="shared" si="13"/>
        <v>0</v>
      </c>
      <c r="AL37" s="12"/>
      <c r="AM37" s="69">
        <f t="shared" si="14"/>
        <v>0</v>
      </c>
      <c r="AN37" s="12">
        <v>336</v>
      </c>
      <c r="AO37" s="44">
        <f t="shared" si="15"/>
        <v>168000</v>
      </c>
      <c r="AP37" s="43">
        <f>Z37</f>
        <v>312</v>
      </c>
      <c r="AQ37" s="12">
        <f t="shared" si="16"/>
        <v>156000</v>
      </c>
      <c r="AR37" s="1">
        <v>228430</v>
      </c>
    </row>
    <row r="38" spans="1:44" ht="51.75" x14ac:dyDescent="0.25">
      <c r="A38" s="41">
        <v>14</v>
      </c>
      <c r="B38" s="25" t="s">
        <v>74</v>
      </c>
      <c r="C38" s="25" t="s">
        <v>78</v>
      </c>
      <c r="D38" s="34" t="s">
        <v>22</v>
      </c>
      <c r="E38" s="39">
        <v>456.86</v>
      </c>
      <c r="F38" s="33">
        <v>500</v>
      </c>
      <c r="G38" s="20">
        <f t="shared" si="21"/>
        <v>228430</v>
      </c>
      <c r="H38" s="5" t="s">
        <v>11</v>
      </c>
      <c r="I38" s="6" t="s">
        <v>16</v>
      </c>
      <c r="J38" s="6" t="s">
        <v>17</v>
      </c>
      <c r="K38" s="7" t="s">
        <v>12</v>
      </c>
      <c r="L38" s="12"/>
      <c r="M38" s="61">
        <f t="shared" si="17"/>
        <v>0</v>
      </c>
      <c r="N38" s="12"/>
      <c r="O38" s="44">
        <f t="shared" si="18"/>
        <v>0</v>
      </c>
      <c r="P38" s="12">
        <v>385</v>
      </c>
      <c r="Q38" s="44">
        <f t="shared" si="19"/>
        <v>192500</v>
      </c>
      <c r="R38" s="12"/>
      <c r="S38" s="44">
        <f t="shared" si="4"/>
        <v>0</v>
      </c>
      <c r="T38" s="12"/>
      <c r="U38" s="44">
        <f t="shared" si="5"/>
        <v>0</v>
      </c>
      <c r="V38" s="12"/>
      <c r="W38" s="44">
        <f t="shared" si="6"/>
        <v>0</v>
      </c>
      <c r="X38" s="31">
        <v>363</v>
      </c>
      <c r="Y38" s="31">
        <f t="shared" si="7"/>
        <v>181500</v>
      </c>
      <c r="Z38" s="43">
        <v>312</v>
      </c>
      <c r="AA38" s="44">
        <f t="shared" si="20"/>
        <v>156000</v>
      </c>
      <c r="AB38" s="12"/>
      <c r="AC38" s="44">
        <f t="shared" si="9"/>
        <v>0</v>
      </c>
      <c r="AD38" s="12"/>
      <c r="AE38" s="44">
        <f t="shared" si="10"/>
        <v>0</v>
      </c>
      <c r="AF38" s="31"/>
      <c r="AG38" s="31">
        <f t="shared" si="11"/>
        <v>0</v>
      </c>
      <c r="AH38" s="12">
        <v>390</v>
      </c>
      <c r="AI38" s="44">
        <f t="shared" si="12"/>
        <v>195000</v>
      </c>
      <c r="AJ38" s="12"/>
      <c r="AK38" s="44">
        <f t="shared" si="13"/>
        <v>0</v>
      </c>
      <c r="AL38" s="12"/>
      <c r="AM38" s="69">
        <f t="shared" si="14"/>
        <v>0</v>
      </c>
      <c r="AN38" s="12">
        <v>336</v>
      </c>
      <c r="AO38" s="44">
        <f t="shared" si="15"/>
        <v>168000</v>
      </c>
      <c r="AP38" s="43">
        <f>Z38</f>
        <v>312</v>
      </c>
      <c r="AQ38" s="12">
        <f t="shared" si="16"/>
        <v>156000</v>
      </c>
      <c r="AR38" s="1">
        <v>228430</v>
      </c>
    </row>
    <row r="39" spans="1:44" ht="51.75" x14ac:dyDescent="0.25">
      <c r="A39" s="41">
        <v>15</v>
      </c>
      <c r="B39" s="25" t="s">
        <v>74</v>
      </c>
      <c r="C39" s="25" t="s">
        <v>79</v>
      </c>
      <c r="D39" s="34" t="s">
        <v>22</v>
      </c>
      <c r="E39" s="39">
        <v>456.86</v>
      </c>
      <c r="F39" s="33">
        <v>500</v>
      </c>
      <c r="G39" s="20">
        <f t="shared" si="21"/>
        <v>228430</v>
      </c>
      <c r="H39" s="5" t="s">
        <v>11</v>
      </c>
      <c r="I39" s="6" t="s">
        <v>16</v>
      </c>
      <c r="J39" s="6" t="s">
        <v>17</v>
      </c>
      <c r="K39" s="7" t="s">
        <v>12</v>
      </c>
      <c r="L39" s="12"/>
      <c r="M39" s="61">
        <f t="shared" si="17"/>
        <v>0</v>
      </c>
      <c r="N39" s="12"/>
      <c r="O39" s="44">
        <f t="shared" si="18"/>
        <v>0</v>
      </c>
      <c r="P39" s="12">
        <v>385</v>
      </c>
      <c r="Q39" s="44">
        <f t="shared" si="19"/>
        <v>192500</v>
      </c>
      <c r="R39" s="12"/>
      <c r="S39" s="44">
        <f t="shared" si="4"/>
        <v>0</v>
      </c>
      <c r="T39" s="12"/>
      <c r="U39" s="44">
        <f t="shared" si="5"/>
        <v>0</v>
      </c>
      <c r="V39" s="12"/>
      <c r="W39" s="44">
        <f t="shared" si="6"/>
        <v>0</v>
      </c>
      <c r="X39" s="31">
        <v>363</v>
      </c>
      <c r="Y39" s="31">
        <f t="shared" si="7"/>
        <v>181500</v>
      </c>
      <c r="Z39" s="43">
        <v>312</v>
      </c>
      <c r="AA39" s="44">
        <f t="shared" si="20"/>
        <v>156000</v>
      </c>
      <c r="AB39" s="12"/>
      <c r="AC39" s="44">
        <f t="shared" si="9"/>
        <v>0</v>
      </c>
      <c r="AD39" s="12"/>
      <c r="AE39" s="44">
        <f t="shared" si="10"/>
        <v>0</v>
      </c>
      <c r="AF39" s="31"/>
      <c r="AG39" s="31">
        <f t="shared" si="11"/>
        <v>0</v>
      </c>
      <c r="AH39" s="12">
        <v>390</v>
      </c>
      <c r="AI39" s="44">
        <f t="shared" si="12"/>
        <v>195000</v>
      </c>
      <c r="AJ39" s="12"/>
      <c r="AK39" s="44">
        <f t="shared" si="13"/>
        <v>0</v>
      </c>
      <c r="AL39" s="12"/>
      <c r="AM39" s="69">
        <f t="shared" si="14"/>
        <v>0</v>
      </c>
      <c r="AN39" s="12">
        <v>336</v>
      </c>
      <c r="AO39" s="44">
        <f t="shared" si="15"/>
        <v>168000</v>
      </c>
      <c r="AP39" s="43">
        <f>Z39</f>
        <v>312</v>
      </c>
      <c r="AQ39" s="12">
        <f t="shared" si="16"/>
        <v>156000</v>
      </c>
      <c r="AR39" s="1">
        <v>228430</v>
      </c>
    </row>
    <row r="40" spans="1:44" ht="51.75" x14ac:dyDescent="0.25">
      <c r="A40" s="41">
        <v>16</v>
      </c>
      <c r="B40" s="25" t="s">
        <v>74</v>
      </c>
      <c r="C40" s="25" t="s">
        <v>80</v>
      </c>
      <c r="D40" s="34" t="s">
        <v>22</v>
      </c>
      <c r="E40" s="39">
        <v>456.86</v>
      </c>
      <c r="F40" s="33">
        <v>500</v>
      </c>
      <c r="G40" s="20">
        <f t="shared" si="21"/>
        <v>228430</v>
      </c>
      <c r="H40" s="5" t="s">
        <v>11</v>
      </c>
      <c r="I40" s="6" t="s">
        <v>16</v>
      </c>
      <c r="J40" s="6" t="s">
        <v>17</v>
      </c>
      <c r="K40" s="7" t="s">
        <v>12</v>
      </c>
      <c r="L40" s="12"/>
      <c r="M40" s="61">
        <f t="shared" si="17"/>
        <v>0</v>
      </c>
      <c r="N40" s="12"/>
      <c r="O40" s="44">
        <f t="shared" si="18"/>
        <v>0</v>
      </c>
      <c r="P40" s="12">
        <v>385</v>
      </c>
      <c r="Q40" s="44">
        <f t="shared" si="19"/>
        <v>192500</v>
      </c>
      <c r="R40" s="12"/>
      <c r="S40" s="44">
        <f t="shared" si="4"/>
        <v>0</v>
      </c>
      <c r="T40" s="12"/>
      <c r="U40" s="44">
        <f t="shared" si="5"/>
        <v>0</v>
      </c>
      <c r="V40" s="12"/>
      <c r="W40" s="44">
        <f t="shared" si="6"/>
        <v>0</v>
      </c>
      <c r="X40" s="31">
        <v>363</v>
      </c>
      <c r="Y40" s="31">
        <f t="shared" si="7"/>
        <v>181500</v>
      </c>
      <c r="Z40" s="43">
        <v>312</v>
      </c>
      <c r="AA40" s="44">
        <f t="shared" si="20"/>
        <v>156000</v>
      </c>
      <c r="AB40" s="12"/>
      <c r="AC40" s="44">
        <f t="shared" si="9"/>
        <v>0</v>
      </c>
      <c r="AD40" s="12"/>
      <c r="AE40" s="44">
        <f t="shared" si="10"/>
        <v>0</v>
      </c>
      <c r="AF40" s="31"/>
      <c r="AG40" s="31">
        <f t="shared" si="11"/>
        <v>0</v>
      </c>
      <c r="AH40" s="12">
        <v>390</v>
      </c>
      <c r="AI40" s="44">
        <f t="shared" si="12"/>
        <v>195000</v>
      </c>
      <c r="AJ40" s="12"/>
      <c r="AK40" s="44">
        <f t="shared" si="13"/>
        <v>0</v>
      </c>
      <c r="AL40" s="12"/>
      <c r="AM40" s="69">
        <f t="shared" si="14"/>
        <v>0</v>
      </c>
      <c r="AN40" s="12">
        <v>336</v>
      </c>
      <c r="AO40" s="44">
        <f t="shared" si="15"/>
        <v>168000</v>
      </c>
      <c r="AP40" s="43">
        <f>Z40</f>
        <v>312</v>
      </c>
      <c r="AQ40" s="12">
        <f t="shared" si="16"/>
        <v>156000</v>
      </c>
      <c r="AR40" s="1">
        <v>228430</v>
      </c>
    </row>
    <row r="41" spans="1:44" s="55" customFormat="1" ht="51.75" x14ac:dyDescent="0.25">
      <c r="A41" s="47">
        <v>17</v>
      </c>
      <c r="B41" s="48" t="s">
        <v>81</v>
      </c>
      <c r="C41" s="56" t="s">
        <v>82</v>
      </c>
      <c r="D41" s="50" t="s">
        <v>22</v>
      </c>
      <c r="E41" s="51">
        <v>89.46</v>
      </c>
      <c r="F41" s="51">
        <v>4000</v>
      </c>
      <c r="G41" s="52">
        <f t="shared" si="21"/>
        <v>357840</v>
      </c>
      <c r="H41" s="53" t="s">
        <v>11</v>
      </c>
      <c r="I41" s="49" t="s">
        <v>16</v>
      </c>
      <c r="J41" s="49" t="s">
        <v>17</v>
      </c>
      <c r="K41" s="54" t="s">
        <v>12</v>
      </c>
      <c r="L41" s="44"/>
      <c r="M41" s="61">
        <f t="shared" si="17"/>
        <v>0</v>
      </c>
      <c r="N41" s="44"/>
      <c r="O41" s="44">
        <f t="shared" si="18"/>
        <v>0</v>
      </c>
      <c r="P41" s="44"/>
      <c r="Q41" s="44">
        <f t="shared" si="19"/>
        <v>0</v>
      </c>
      <c r="R41" s="44"/>
      <c r="S41" s="44">
        <f t="shared" si="4"/>
        <v>0</v>
      </c>
      <c r="T41" s="44"/>
      <c r="U41" s="44">
        <f t="shared" si="5"/>
        <v>0</v>
      </c>
      <c r="V41" s="44"/>
      <c r="W41" s="44">
        <f t="shared" si="6"/>
        <v>0</v>
      </c>
      <c r="X41" s="44"/>
      <c r="Y41" s="44">
        <f t="shared" si="7"/>
        <v>0</v>
      </c>
      <c r="Z41" s="44"/>
      <c r="AA41" s="44">
        <f t="shared" si="20"/>
        <v>0</v>
      </c>
      <c r="AB41" s="44"/>
      <c r="AC41" s="44">
        <f t="shared" si="9"/>
        <v>0</v>
      </c>
      <c r="AD41" s="44"/>
      <c r="AE41" s="44">
        <f t="shared" si="10"/>
        <v>0</v>
      </c>
      <c r="AF41" s="44"/>
      <c r="AG41" s="44">
        <f t="shared" si="11"/>
        <v>0</v>
      </c>
      <c r="AH41" s="44"/>
      <c r="AI41" s="44">
        <f t="shared" si="12"/>
        <v>0</v>
      </c>
      <c r="AJ41" s="44"/>
      <c r="AK41" s="44">
        <f t="shared" si="13"/>
        <v>0</v>
      </c>
      <c r="AL41" s="44"/>
      <c r="AM41" s="69">
        <f t="shared" si="14"/>
        <v>0</v>
      </c>
      <c r="AN41" s="44"/>
      <c r="AO41" s="44">
        <f t="shared" si="15"/>
        <v>0</v>
      </c>
      <c r="AP41" s="44"/>
      <c r="AQ41" s="44">
        <f t="shared" si="16"/>
        <v>0</v>
      </c>
      <c r="AR41" s="55">
        <v>357840</v>
      </c>
    </row>
    <row r="42" spans="1:44" s="55" customFormat="1" ht="51.75" x14ac:dyDescent="0.25">
      <c r="A42" s="47">
        <v>18</v>
      </c>
      <c r="B42" s="48" t="s">
        <v>81</v>
      </c>
      <c r="C42" s="56" t="s">
        <v>83</v>
      </c>
      <c r="D42" s="57" t="s">
        <v>22</v>
      </c>
      <c r="E42" s="51">
        <v>13.3</v>
      </c>
      <c r="F42" s="51">
        <v>102000</v>
      </c>
      <c r="G42" s="52">
        <f t="shared" si="21"/>
        <v>1356600</v>
      </c>
      <c r="H42" s="53" t="s">
        <v>11</v>
      </c>
      <c r="I42" s="49" t="s">
        <v>16</v>
      </c>
      <c r="J42" s="49" t="s">
        <v>17</v>
      </c>
      <c r="K42" s="54" t="s">
        <v>12</v>
      </c>
      <c r="L42" s="44"/>
      <c r="M42" s="61">
        <f t="shared" si="17"/>
        <v>0</v>
      </c>
      <c r="N42" s="44"/>
      <c r="O42" s="44">
        <f t="shared" si="18"/>
        <v>0</v>
      </c>
      <c r="P42" s="44"/>
      <c r="Q42" s="44">
        <f t="shared" si="19"/>
        <v>0</v>
      </c>
      <c r="R42" s="44"/>
      <c r="S42" s="44">
        <f t="shared" si="4"/>
        <v>0</v>
      </c>
      <c r="T42" s="44"/>
      <c r="U42" s="44">
        <f t="shared" si="5"/>
        <v>0</v>
      </c>
      <c r="V42" s="44"/>
      <c r="W42" s="44">
        <f t="shared" si="6"/>
        <v>0</v>
      </c>
      <c r="X42" s="44"/>
      <c r="Y42" s="44">
        <f t="shared" si="7"/>
        <v>0</v>
      </c>
      <c r="Z42" s="44"/>
      <c r="AA42" s="44">
        <f t="shared" si="20"/>
        <v>0</v>
      </c>
      <c r="AB42" s="44"/>
      <c r="AC42" s="44">
        <f t="shared" si="9"/>
        <v>0</v>
      </c>
      <c r="AD42" s="44"/>
      <c r="AE42" s="44">
        <f t="shared" si="10"/>
        <v>0</v>
      </c>
      <c r="AF42" s="44"/>
      <c r="AG42" s="44">
        <f t="shared" si="11"/>
        <v>0</v>
      </c>
      <c r="AH42" s="44"/>
      <c r="AI42" s="44">
        <f t="shared" si="12"/>
        <v>0</v>
      </c>
      <c r="AJ42" s="44"/>
      <c r="AK42" s="44">
        <f t="shared" si="13"/>
        <v>0</v>
      </c>
      <c r="AL42" s="44"/>
      <c r="AM42" s="69">
        <f t="shared" si="14"/>
        <v>0</v>
      </c>
      <c r="AN42" s="44"/>
      <c r="AO42" s="44">
        <f t="shared" si="15"/>
        <v>0</v>
      </c>
      <c r="AP42" s="44"/>
      <c r="AQ42" s="44">
        <f t="shared" si="16"/>
        <v>0</v>
      </c>
      <c r="AR42" s="55">
        <v>1356600</v>
      </c>
    </row>
    <row r="43" spans="1:44" s="55" customFormat="1" ht="51.75" x14ac:dyDescent="0.25">
      <c r="A43" s="47">
        <v>19</v>
      </c>
      <c r="B43" s="48" t="s">
        <v>81</v>
      </c>
      <c r="C43" s="56" t="s">
        <v>84</v>
      </c>
      <c r="D43" s="50" t="s">
        <v>22</v>
      </c>
      <c r="E43" s="51">
        <v>19.75</v>
      </c>
      <c r="F43" s="51">
        <v>100000</v>
      </c>
      <c r="G43" s="52">
        <f t="shared" si="21"/>
        <v>1975000</v>
      </c>
      <c r="H43" s="53" t="s">
        <v>11</v>
      </c>
      <c r="I43" s="49" t="s">
        <v>16</v>
      </c>
      <c r="J43" s="49" t="s">
        <v>17</v>
      </c>
      <c r="K43" s="54" t="s">
        <v>12</v>
      </c>
      <c r="L43" s="44"/>
      <c r="M43" s="61">
        <f t="shared" si="17"/>
        <v>0</v>
      </c>
      <c r="N43" s="44"/>
      <c r="O43" s="44">
        <f t="shared" si="18"/>
        <v>0</v>
      </c>
      <c r="P43" s="44"/>
      <c r="Q43" s="44">
        <f t="shared" si="19"/>
        <v>0</v>
      </c>
      <c r="R43" s="44"/>
      <c r="S43" s="44">
        <f t="shared" si="4"/>
        <v>0</v>
      </c>
      <c r="T43" s="44"/>
      <c r="U43" s="44">
        <f t="shared" si="5"/>
        <v>0</v>
      </c>
      <c r="V43" s="44"/>
      <c r="W43" s="44">
        <f t="shared" si="6"/>
        <v>0</v>
      </c>
      <c r="X43" s="44"/>
      <c r="Y43" s="44">
        <f t="shared" si="7"/>
        <v>0</v>
      </c>
      <c r="Z43" s="44"/>
      <c r="AA43" s="44">
        <f t="shared" si="20"/>
        <v>0</v>
      </c>
      <c r="AB43" s="44"/>
      <c r="AC43" s="44">
        <f t="shared" si="9"/>
        <v>0</v>
      </c>
      <c r="AD43" s="44"/>
      <c r="AE43" s="44">
        <f t="shared" si="10"/>
        <v>0</v>
      </c>
      <c r="AF43" s="44"/>
      <c r="AG43" s="44">
        <f t="shared" si="11"/>
        <v>0</v>
      </c>
      <c r="AH43" s="44"/>
      <c r="AI43" s="44">
        <f t="shared" si="12"/>
        <v>0</v>
      </c>
      <c r="AJ43" s="44"/>
      <c r="AK43" s="44">
        <f t="shared" si="13"/>
        <v>0</v>
      </c>
      <c r="AL43" s="44"/>
      <c r="AM43" s="69">
        <f t="shared" si="14"/>
        <v>0</v>
      </c>
      <c r="AN43" s="44"/>
      <c r="AO43" s="44">
        <f t="shared" si="15"/>
        <v>0</v>
      </c>
      <c r="AP43" s="44"/>
      <c r="AQ43" s="44">
        <f t="shared" si="16"/>
        <v>0</v>
      </c>
      <c r="AR43" s="55">
        <v>1975000</v>
      </c>
    </row>
    <row r="44" spans="1:44" s="55" customFormat="1" ht="51.75" x14ac:dyDescent="0.25">
      <c r="A44" s="47">
        <v>20</v>
      </c>
      <c r="B44" s="48" t="s">
        <v>81</v>
      </c>
      <c r="C44" s="56" t="s">
        <v>85</v>
      </c>
      <c r="D44" s="50" t="s">
        <v>22</v>
      </c>
      <c r="E44" s="51">
        <v>31.08</v>
      </c>
      <c r="F44" s="51">
        <v>90000</v>
      </c>
      <c r="G44" s="52">
        <f t="shared" si="21"/>
        <v>2797200</v>
      </c>
      <c r="H44" s="53" t="s">
        <v>11</v>
      </c>
      <c r="I44" s="49" t="s">
        <v>16</v>
      </c>
      <c r="J44" s="49" t="s">
        <v>17</v>
      </c>
      <c r="K44" s="54" t="s">
        <v>12</v>
      </c>
      <c r="L44" s="44"/>
      <c r="M44" s="61">
        <f t="shared" si="17"/>
        <v>0</v>
      </c>
      <c r="N44" s="44"/>
      <c r="O44" s="44">
        <f t="shared" si="18"/>
        <v>0</v>
      </c>
      <c r="P44" s="44"/>
      <c r="Q44" s="44">
        <f t="shared" si="19"/>
        <v>0</v>
      </c>
      <c r="R44" s="44"/>
      <c r="S44" s="44">
        <f t="shared" si="4"/>
        <v>0</v>
      </c>
      <c r="T44" s="44"/>
      <c r="U44" s="44">
        <f t="shared" si="5"/>
        <v>0</v>
      </c>
      <c r="V44" s="44"/>
      <c r="W44" s="44">
        <f t="shared" si="6"/>
        <v>0</v>
      </c>
      <c r="X44" s="44"/>
      <c r="Y44" s="44">
        <f t="shared" si="7"/>
        <v>0</v>
      </c>
      <c r="Z44" s="44"/>
      <c r="AA44" s="44">
        <f t="shared" si="20"/>
        <v>0</v>
      </c>
      <c r="AB44" s="44"/>
      <c r="AC44" s="44">
        <f t="shared" si="9"/>
        <v>0</v>
      </c>
      <c r="AD44" s="44"/>
      <c r="AE44" s="44">
        <f t="shared" si="10"/>
        <v>0</v>
      </c>
      <c r="AF44" s="44"/>
      <c r="AG44" s="44">
        <f t="shared" si="11"/>
        <v>0</v>
      </c>
      <c r="AH44" s="44"/>
      <c r="AI44" s="44">
        <f t="shared" si="12"/>
        <v>0</v>
      </c>
      <c r="AJ44" s="44"/>
      <c r="AK44" s="44">
        <f t="shared" si="13"/>
        <v>0</v>
      </c>
      <c r="AL44" s="44"/>
      <c r="AM44" s="69">
        <f t="shared" si="14"/>
        <v>0</v>
      </c>
      <c r="AN44" s="44"/>
      <c r="AO44" s="44">
        <f t="shared" si="15"/>
        <v>0</v>
      </c>
      <c r="AP44" s="44"/>
      <c r="AQ44" s="44">
        <f t="shared" si="16"/>
        <v>0</v>
      </c>
      <c r="AR44" s="55">
        <v>2797200</v>
      </c>
    </row>
    <row r="45" spans="1:44" ht="51.75" x14ac:dyDescent="0.25">
      <c r="A45" s="41">
        <v>21</v>
      </c>
      <c r="B45" s="25" t="s">
        <v>86</v>
      </c>
      <c r="C45" s="35" t="s">
        <v>87</v>
      </c>
      <c r="D45" s="34"/>
      <c r="E45" s="39">
        <v>837.09</v>
      </c>
      <c r="F45" s="33">
        <v>3000</v>
      </c>
      <c r="G45" s="20">
        <f t="shared" si="21"/>
        <v>2511270</v>
      </c>
      <c r="H45" s="5" t="s">
        <v>11</v>
      </c>
      <c r="I45" s="6" t="s">
        <v>16</v>
      </c>
      <c r="J45" s="6" t="s">
        <v>17</v>
      </c>
      <c r="K45" s="7" t="s">
        <v>12</v>
      </c>
      <c r="L45" s="12"/>
      <c r="M45" s="61">
        <f t="shared" si="17"/>
        <v>0</v>
      </c>
      <c r="N45" s="12"/>
      <c r="O45" s="44">
        <f t="shared" si="18"/>
        <v>0</v>
      </c>
      <c r="P45" s="12">
        <v>375</v>
      </c>
      <c r="Q45" s="44">
        <f t="shared" si="19"/>
        <v>1125000</v>
      </c>
      <c r="R45" s="12"/>
      <c r="S45" s="44">
        <f t="shared" si="4"/>
        <v>0</v>
      </c>
      <c r="T45" s="12"/>
      <c r="U45" s="44">
        <f t="shared" si="5"/>
        <v>0</v>
      </c>
      <c r="V45" s="12"/>
      <c r="W45" s="44">
        <f t="shared" si="6"/>
        <v>0</v>
      </c>
      <c r="X45" s="43">
        <v>335</v>
      </c>
      <c r="Y45" s="31">
        <f t="shared" si="7"/>
        <v>1005000</v>
      </c>
      <c r="Z45" s="12">
        <v>700</v>
      </c>
      <c r="AA45" s="44">
        <f t="shared" si="20"/>
        <v>2100000</v>
      </c>
      <c r="AB45" s="12"/>
      <c r="AC45" s="44">
        <f t="shared" si="9"/>
        <v>0</v>
      </c>
      <c r="AD45" s="12"/>
      <c r="AE45" s="44">
        <f t="shared" si="10"/>
        <v>0</v>
      </c>
      <c r="AF45" s="31"/>
      <c r="AG45" s="31">
        <f t="shared" si="11"/>
        <v>0</v>
      </c>
      <c r="AH45" s="12">
        <v>600</v>
      </c>
      <c r="AI45" s="44">
        <f t="shared" si="12"/>
        <v>1800000</v>
      </c>
      <c r="AJ45" s="12"/>
      <c r="AK45" s="44">
        <f t="shared" si="13"/>
        <v>0</v>
      </c>
      <c r="AL45" s="12"/>
      <c r="AM45" s="69">
        <f t="shared" si="14"/>
        <v>0</v>
      </c>
      <c r="AN45" s="12"/>
      <c r="AO45" s="44">
        <f t="shared" si="15"/>
        <v>0</v>
      </c>
      <c r="AP45" s="43">
        <f>X45</f>
        <v>335</v>
      </c>
      <c r="AQ45" s="12">
        <f t="shared" si="16"/>
        <v>1005000</v>
      </c>
      <c r="AR45" s="1">
        <v>2511270</v>
      </c>
    </row>
    <row r="46" spans="1:44" ht="51.75" x14ac:dyDescent="0.25">
      <c r="A46" s="41">
        <v>22</v>
      </c>
      <c r="B46" s="25" t="s">
        <v>88</v>
      </c>
      <c r="C46" s="25" t="s">
        <v>89</v>
      </c>
      <c r="D46" s="34" t="s">
        <v>22</v>
      </c>
      <c r="E46" s="39">
        <v>197.36</v>
      </c>
      <c r="F46" s="33">
        <v>3000</v>
      </c>
      <c r="G46" s="20">
        <f t="shared" si="21"/>
        <v>592080</v>
      </c>
      <c r="H46" s="5" t="s">
        <v>11</v>
      </c>
      <c r="I46" s="6" t="s">
        <v>16</v>
      </c>
      <c r="J46" s="6" t="s">
        <v>17</v>
      </c>
      <c r="K46" s="7" t="s">
        <v>12</v>
      </c>
      <c r="L46" s="12"/>
      <c r="M46" s="61">
        <f t="shared" si="17"/>
        <v>0</v>
      </c>
      <c r="N46" s="12"/>
      <c r="O46" s="44">
        <f t="shared" si="18"/>
        <v>0</v>
      </c>
      <c r="P46" s="12">
        <v>190</v>
      </c>
      <c r="Q46" s="44">
        <f t="shared" si="19"/>
        <v>570000</v>
      </c>
      <c r="R46" s="12"/>
      <c r="S46" s="44">
        <f t="shared" si="4"/>
        <v>0</v>
      </c>
      <c r="T46" s="12"/>
      <c r="U46" s="44">
        <f t="shared" si="5"/>
        <v>0</v>
      </c>
      <c r="V46" s="12"/>
      <c r="W46" s="44">
        <f t="shared" si="6"/>
        <v>0</v>
      </c>
      <c r="X46" s="43">
        <v>179</v>
      </c>
      <c r="Y46" s="31">
        <f t="shared" si="7"/>
        <v>537000</v>
      </c>
      <c r="Z46" s="12">
        <v>189</v>
      </c>
      <c r="AA46" s="44">
        <f t="shared" si="20"/>
        <v>567000</v>
      </c>
      <c r="AB46" s="12"/>
      <c r="AC46" s="44">
        <f t="shared" si="9"/>
        <v>0</v>
      </c>
      <c r="AD46" s="12"/>
      <c r="AE46" s="44">
        <f t="shared" si="10"/>
        <v>0</v>
      </c>
      <c r="AF46" s="31"/>
      <c r="AG46" s="31">
        <f t="shared" si="11"/>
        <v>0</v>
      </c>
      <c r="AH46" s="12"/>
      <c r="AI46" s="44">
        <f t="shared" si="12"/>
        <v>0</v>
      </c>
      <c r="AJ46" s="12"/>
      <c r="AK46" s="44">
        <f t="shared" si="13"/>
        <v>0</v>
      </c>
      <c r="AL46" s="12"/>
      <c r="AM46" s="69">
        <f t="shared" si="14"/>
        <v>0</v>
      </c>
      <c r="AN46" s="12"/>
      <c r="AO46" s="44">
        <f t="shared" si="15"/>
        <v>0</v>
      </c>
      <c r="AP46" s="43">
        <f>X46</f>
        <v>179</v>
      </c>
      <c r="AQ46" s="12">
        <f t="shared" si="16"/>
        <v>537000</v>
      </c>
      <c r="AR46" s="1">
        <v>592080</v>
      </c>
    </row>
    <row r="47" spans="1:44" ht="51.75" x14ac:dyDescent="0.25">
      <c r="A47" s="41">
        <v>23</v>
      </c>
      <c r="B47" s="25" t="s">
        <v>90</v>
      </c>
      <c r="C47" s="25" t="s">
        <v>91</v>
      </c>
      <c r="D47" s="34" t="s">
        <v>22</v>
      </c>
      <c r="E47" s="39">
        <v>14.63</v>
      </c>
      <c r="F47" s="33">
        <v>15000</v>
      </c>
      <c r="G47" s="20">
        <f t="shared" si="21"/>
        <v>219450</v>
      </c>
      <c r="H47" s="5" t="s">
        <v>11</v>
      </c>
      <c r="I47" s="6" t="s">
        <v>16</v>
      </c>
      <c r="J47" s="6" t="s">
        <v>17</v>
      </c>
      <c r="K47" s="7" t="s">
        <v>12</v>
      </c>
      <c r="L47" s="12"/>
      <c r="M47" s="61">
        <f t="shared" si="17"/>
        <v>0</v>
      </c>
      <c r="N47" s="12"/>
      <c r="O47" s="44">
        <f t="shared" si="18"/>
        <v>0</v>
      </c>
      <c r="P47" s="12">
        <v>8</v>
      </c>
      <c r="Q47" s="44">
        <f t="shared" si="19"/>
        <v>120000</v>
      </c>
      <c r="R47" s="12"/>
      <c r="S47" s="44">
        <f t="shared" si="4"/>
        <v>0</v>
      </c>
      <c r="T47" s="12"/>
      <c r="U47" s="44">
        <f t="shared" si="5"/>
        <v>0</v>
      </c>
      <c r="V47" s="12"/>
      <c r="W47" s="44">
        <f t="shared" si="6"/>
        <v>0</v>
      </c>
      <c r="X47" s="31">
        <v>9.25</v>
      </c>
      <c r="Y47" s="31">
        <f t="shared" si="7"/>
        <v>138750</v>
      </c>
      <c r="Z47" s="43">
        <v>5.79</v>
      </c>
      <c r="AA47" s="44">
        <f t="shared" si="20"/>
        <v>86850</v>
      </c>
      <c r="AB47" s="12"/>
      <c r="AC47" s="44">
        <f t="shared" si="9"/>
        <v>0</v>
      </c>
      <c r="AD47" s="12"/>
      <c r="AE47" s="44">
        <f t="shared" si="10"/>
        <v>0</v>
      </c>
      <c r="AF47" s="31"/>
      <c r="AG47" s="31">
        <f t="shared" si="11"/>
        <v>0</v>
      </c>
      <c r="AH47" s="12"/>
      <c r="AI47" s="44">
        <f t="shared" si="12"/>
        <v>0</v>
      </c>
      <c r="AJ47" s="12"/>
      <c r="AK47" s="44">
        <f t="shared" si="13"/>
        <v>0</v>
      </c>
      <c r="AL47" s="12"/>
      <c r="AM47" s="69">
        <f t="shared" si="14"/>
        <v>0</v>
      </c>
      <c r="AN47" s="12">
        <v>8.5</v>
      </c>
      <c r="AO47" s="44">
        <f t="shared" si="15"/>
        <v>127500</v>
      </c>
      <c r="AP47" s="43">
        <f>Z47</f>
        <v>5.79</v>
      </c>
      <c r="AQ47" s="12">
        <f t="shared" si="16"/>
        <v>86850</v>
      </c>
      <c r="AR47" s="1">
        <v>219450</v>
      </c>
    </row>
    <row r="48" spans="1:44" s="55" customFormat="1" ht="51.75" x14ac:dyDescent="0.25">
      <c r="A48" s="47">
        <v>24</v>
      </c>
      <c r="B48" s="48" t="s">
        <v>92</v>
      </c>
      <c r="C48" s="49" t="s">
        <v>93</v>
      </c>
      <c r="D48" s="50" t="s">
        <v>22</v>
      </c>
      <c r="E48" s="51">
        <v>80.012799999999999</v>
      </c>
      <c r="F48" s="51">
        <v>4000</v>
      </c>
      <c r="G48" s="52">
        <f t="shared" si="21"/>
        <v>320051.20000000001</v>
      </c>
      <c r="H48" s="53" t="s">
        <v>11</v>
      </c>
      <c r="I48" s="49" t="s">
        <v>16</v>
      </c>
      <c r="J48" s="49" t="s">
        <v>17</v>
      </c>
      <c r="K48" s="54" t="s">
        <v>12</v>
      </c>
      <c r="L48" s="44"/>
      <c r="M48" s="61">
        <f t="shared" si="17"/>
        <v>0</v>
      </c>
      <c r="N48" s="44"/>
      <c r="O48" s="44">
        <f t="shared" si="18"/>
        <v>0</v>
      </c>
      <c r="P48" s="44"/>
      <c r="Q48" s="44">
        <f t="shared" si="19"/>
        <v>0</v>
      </c>
      <c r="R48" s="44"/>
      <c r="S48" s="44">
        <f t="shared" si="4"/>
        <v>0</v>
      </c>
      <c r="T48" s="44"/>
      <c r="U48" s="44">
        <f t="shared" si="5"/>
        <v>0</v>
      </c>
      <c r="V48" s="44"/>
      <c r="W48" s="44">
        <f t="shared" si="6"/>
        <v>0</v>
      </c>
      <c r="X48" s="31"/>
      <c r="Y48" s="31">
        <f t="shared" si="7"/>
        <v>0</v>
      </c>
      <c r="Z48" s="44"/>
      <c r="AA48" s="44">
        <f t="shared" si="20"/>
        <v>0</v>
      </c>
      <c r="AB48" s="44"/>
      <c r="AC48" s="44">
        <f t="shared" si="9"/>
        <v>0</v>
      </c>
      <c r="AD48" s="44"/>
      <c r="AE48" s="44">
        <f t="shared" si="10"/>
        <v>0</v>
      </c>
      <c r="AF48" s="31"/>
      <c r="AG48" s="31">
        <f t="shared" si="11"/>
        <v>0</v>
      </c>
      <c r="AH48" s="44"/>
      <c r="AI48" s="44">
        <f t="shared" si="12"/>
        <v>0</v>
      </c>
      <c r="AJ48" s="44"/>
      <c r="AK48" s="44">
        <f t="shared" si="13"/>
        <v>0</v>
      </c>
      <c r="AL48" s="44"/>
      <c r="AM48" s="69">
        <f t="shared" si="14"/>
        <v>0</v>
      </c>
      <c r="AN48" s="44"/>
      <c r="AO48" s="44">
        <f t="shared" si="15"/>
        <v>0</v>
      </c>
      <c r="AP48" s="44"/>
      <c r="AQ48" s="12">
        <f t="shared" si="16"/>
        <v>0</v>
      </c>
      <c r="AR48" s="55">
        <v>320051.20000000001</v>
      </c>
    </row>
    <row r="49" spans="1:44" ht="51.75" x14ac:dyDescent="0.25">
      <c r="A49" s="41">
        <v>25</v>
      </c>
      <c r="B49" s="36" t="s">
        <v>94</v>
      </c>
      <c r="C49" s="25" t="s">
        <v>95</v>
      </c>
      <c r="D49" s="34" t="s">
        <v>96</v>
      </c>
      <c r="E49" s="39">
        <v>28.91</v>
      </c>
      <c r="F49" s="33">
        <v>1000</v>
      </c>
      <c r="G49" s="20">
        <f t="shared" si="21"/>
        <v>28910</v>
      </c>
      <c r="H49" s="5" t="s">
        <v>11</v>
      </c>
      <c r="I49" s="6" t="s">
        <v>16</v>
      </c>
      <c r="J49" s="6" t="s">
        <v>17</v>
      </c>
      <c r="K49" s="7" t="s">
        <v>12</v>
      </c>
      <c r="L49" s="12"/>
      <c r="M49" s="61">
        <f t="shared" si="17"/>
        <v>0</v>
      </c>
      <c r="N49" s="12"/>
      <c r="O49" s="44">
        <f t="shared" si="18"/>
        <v>0</v>
      </c>
      <c r="P49" s="12">
        <v>21</v>
      </c>
      <c r="Q49" s="44">
        <f t="shared" si="19"/>
        <v>21000</v>
      </c>
      <c r="R49" s="12"/>
      <c r="S49" s="44">
        <f t="shared" si="4"/>
        <v>0</v>
      </c>
      <c r="T49" s="12"/>
      <c r="U49" s="44">
        <f t="shared" si="5"/>
        <v>0</v>
      </c>
      <c r="V49" s="12"/>
      <c r="W49" s="44">
        <f t="shared" si="6"/>
        <v>0</v>
      </c>
      <c r="X49" s="43">
        <v>18.95</v>
      </c>
      <c r="Y49" s="31">
        <f t="shared" si="7"/>
        <v>18950</v>
      </c>
      <c r="Z49" s="12"/>
      <c r="AA49" s="44">
        <f t="shared" si="20"/>
        <v>0</v>
      </c>
      <c r="AB49" s="12"/>
      <c r="AC49" s="44">
        <f t="shared" si="9"/>
        <v>0</v>
      </c>
      <c r="AD49" s="12"/>
      <c r="AE49" s="44">
        <f t="shared" si="10"/>
        <v>0</v>
      </c>
      <c r="AF49" s="31"/>
      <c r="AG49" s="31">
        <f t="shared" si="11"/>
        <v>0</v>
      </c>
      <c r="AH49" s="12"/>
      <c r="AI49" s="44">
        <f t="shared" si="12"/>
        <v>0</v>
      </c>
      <c r="AJ49" s="12"/>
      <c r="AK49" s="44">
        <f t="shared" si="13"/>
        <v>0</v>
      </c>
      <c r="AL49" s="12"/>
      <c r="AM49" s="69">
        <f t="shared" si="14"/>
        <v>0</v>
      </c>
      <c r="AN49" s="12"/>
      <c r="AO49" s="44">
        <f t="shared" si="15"/>
        <v>0</v>
      </c>
      <c r="AP49" s="43">
        <f>X49</f>
        <v>18.95</v>
      </c>
      <c r="AQ49" s="12">
        <f t="shared" si="16"/>
        <v>18950</v>
      </c>
      <c r="AR49" s="1">
        <v>28910</v>
      </c>
    </row>
    <row r="50" spans="1:44" ht="51.75" x14ac:dyDescent="0.25">
      <c r="A50" s="41">
        <v>26</v>
      </c>
      <c r="B50" s="36" t="s">
        <v>97</v>
      </c>
      <c r="C50" s="36" t="s">
        <v>98</v>
      </c>
      <c r="D50" s="34" t="s">
        <v>96</v>
      </c>
      <c r="E50" s="39">
        <v>448.44</v>
      </c>
      <c r="F50" s="33">
        <v>500</v>
      </c>
      <c r="G50" s="20">
        <f t="shared" si="21"/>
        <v>224220</v>
      </c>
      <c r="H50" s="5" t="s">
        <v>11</v>
      </c>
      <c r="I50" s="6" t="s">
        <v>16</v>
      </c>
      <c r="J50" s="6" t="s">
        <v>17</v>
      </c>
      <c r="K50" s="7" t="s">
        <v>12</v>
      </c>
      <c r="L50" s="12"/>
      <c r="M50" s="61">
        <f t="shared" si="17"/>
        <v>0</v>
      </c>
      <c r="N50" s="12"/>
      <c r="O50" s="44">
        <f t="shared" si="18"/>
        <v>0</v>
      </c>
      <c r="P50" s="12"/>
      <c r="Q50" s="44">
        <f t="shared" si="19"/>
        <v>0</v>
      </c>
      <c r="R50" s="12"/>
      <c r="S50" s="44">
        <f t="shared" si="4"/>
        <v>0</v>
      </c>
      <c r="T50" s="12"/>
      <c r="U50" s="44">
        <f t="shared" si="5"/>
        <v>0</v>
      </c>
      <c r="V50" s="12"/>
      <c r="W50" s="44">
        <f t="shared" si="6"/>
        <v>0</v>
      </c>
      <c r="X50" s="31">
        <v>234</v>
      </c>
      <c r="Y50" s="31">
        <f t="shared" si="7"/>
        <v>117000</v>
      </c>
      <c r="Z50" s="12">
        <v>200</v>
      </c>
      <c r="AA50" s="44">
        <f t="shared" si="20"/>
        <v>100000</v>
      </c>
      <c r="AB50" s="12"/>
      <c r="AC50" s="44">
        <f t="shared" si="9"/>
        <v>0</v>
      </c>
      <c r="AD50" s="12"/>
      <c r="AE50" s="44">
        <f t="shared" si="10"/>
        <v>0</v>
      </c>
      <c r="AF50" s="43">
        <v>85</v>
      </c>
      <c r="AG50" s="31">
        <f t="shared" si="11"/>
        <v>42500</v>
      </c>
      <c r="AH50" s="12"/>
      <c r="AI50" s="44">
        <f t="shared" si="12"/>
        <v>0</v>
      </c>
      <c r="AJ50" s="12"/>
      <c r="AK50" s="44">
        <f t="shared" si="13"/>
        <v>0</v>
      </c>
      <c r="AL50" s="12"/>
      <c r="AM50" s="69">
        <f t="shared" si="14"/>
        <v>0</v>
      </c>
      <c r="AN50" s="12">
        <v>410</v>
      </c>
      <c r="AO50" s="44">
        <f t="shared" si="15"/>
        <v>205000</v>
      </c>
      <c r="AP50" s="43">
        <f>AF50</f>
        <v>85</v>
      </c>
      <c r="AQ50" s="12">
        <f t="shared" si="16"/>
        <v>42500</v>
      </c>
      <c r="AR50" s="1">
        <v>224220</v>
      </c>
    </row>
    <row r="51" spans="1:44" ht="51.75" x14ac:dyDescent="0.25">
      <c r="A51" s="41">
        <v>27</v>
      </c>
      <c r="B51" s="36" t="s">
        <v>97</v>
      </c>
      <c r="C51" s="36" t="s">
        <v>99</v>
      </c>
      <c r="D51" s="34" t="s">
        <v>96</v>
      </c>
      <c r="E51" s="39">
        <v>557.79</v>
      </c>
      <c r="F51" s="33">
        <v>500</v>
      </c>
      <c r="G51" s="20">
        <f t="shared" si="21"/>
        <v>278895</v>
      </c>
      <c r="H51" s="5" t="s">
        <v>11</v>
      </c>
      <c r="I51" s="6" t="s">
        <v>16</v>
      </c>
      <c r="J51" s="6" t="s">
        <v>17</v>
      </c>
      <c r="K51" s="7" t="s">
        <v>12</v>
      </c>
      <c r="L51" s="12"/>
      <c r="M51" s="61">
        <f t="shared" si="17"/>
        <v>0</v>
      </c>
      <c r="N51" s="12"/>
      <c r="O51" s="44">
        <f t="shared" si="18"/>
        <v>0</v>
      </c>
      <c r="P51" s="12"/>
      <c r="Q51" s="44">
        <f t="shared" si="19"/>
        <v>0</v>
      </c>
      <c r="R51" s="12"/>
      <c r="S51" s="44">
        <f t="shared" si="4"/>
        <v>0</v>
      </c>
      <c r="T51" s="12"/>
      <c r="U51" s="44">
        <f t="shared" si="5"/>
        <v>0</v>
      </c>
      <c r="V51" s="12"/>
      <c r="W51" s="44">
        <f t="shared" si="6"/>
        <v>0</v>
      </c>
      <c r="X51" s="43">
        <v>345</v>
      </c>
      <c r="Y51" s="31">
        <f t="shared" si="7"/>
        <v>172500</v>
      </c>
      <c r="Z51" s="12">
        <v>549</v>
      </c>
      <c r="AA51" s="44">
        <f t="shared" si="20"/>
        <v>274500</v>
      </c>
      <c r="AB51" s="12"/>
      <c r="AC51" s="44">
        <f t="shared" si="9"/>
        <v>0</v>
      </c>
      <c r="AD51" s="12"/>
      <c r="AE51" s="44">
        <f t="shared" si="10"/>
        <v>0</v>
      </c>
      <c r="AF51" s="31">
        <v>390</v>
      </c>
      <c r="AG51" s="31">
        <f t="shared" si="11"/>
        <v>195000</v>
      </c>
      <c r="AH51" s="12"/>
      <c r="AI51" s="44">
        <f t="shared" si="12"/>
        <v>0</v>
      </c>
      <c r="AJ51" s="12"/>
      <c r="AK51" s="44">
        <f t="shared" si="13"/>
        <v>0</v>
      </c>
      <c r="AL51" s="12"/>
      <c r="AM51" s="69">
        <f t="shared" si="14"/>
        <v>0</v>
      </c>
      <c r="AN51" s="12">
        <v>550</v>
      </c>
      <c r="AO51" s="44">
        <f t="shared" si="15"/>
        <v>275000</v>
      </c>
      <c r="AP51" s="43">
        <f>X51</f>
        <v>345</v>
      </c>
      <c r="AQ51" s="12">
        <f t="shared" si="16"/>
        <v>172500</v>
      </c>
      <c r="AR51" s="1">
        <v>278895</v>
      </c>
    </row>
    <row r="52" spans="1:44" ht="51.75" x14ac:dyDescent="0.25">
      <c r="A52" s="41">
        <v>28</v>
      </c>
      <c r="B52" s="36" t="s">
        <v>97</v>
      </c>
      <c r="C52" s="36" t="s">
        <v>100</v>
      </c>
      <c r="D52" s="34" t="s">
        <v>96</v>
      </c>
      <c r="E52" s="39">
        <v>365.46</v>
      </c>
      <c r="F52" s="33">
        <v>1000</v>
      </c>
      <c r="G52" s="20">
        <f t="shared" si="21"/>
        <v>365460</v>
      </c>
      <c r="H52" s="5" t="s">
        <v>11</v>
      </c>
      <c r="I52" s="6" t="s">
        <v>16</v>
      </c>
      <c r="J52" s="6" t="s">
        <v>17</v>
      </c>
      <c r="K52" s="7" t="s">
        <v>12</v>
      </c>
      <c r="L52" s="12"/>
      <c r="M52" s="61">
        <f t="shared" si="17"/>
        <v>0</v>
      </c>
      <c r="N52" s="12"/>
      <c r="O52" s="44">
        <f t="shared" si="18"/>
        <v>0</v>
      </c>
      <c r="P52" s="12"/>
      <c r="Q52" s="44">
        <f t="shared" si="19"/>
        <v>0</v>
      </c>
      <c r="R52" s="12"/>
      <c r="S52" s="44">
        <f t="shared" si="4"/>
        <v>0</v>
      </c>
      <c r="T52" s="12"/>
      <c r="U52" s="44">
        <f t="shared" si="5"/>
        <v>0</v>
      </c>
      <c r="V52" s="12"/>
      <c r="W52" s="44">
        <f t="shared" si="6"/>
        <v>0</v>
      </c>
      <c r="X52" s="31">
        <v>232</v>
      </c>
      <c r="Y52" s="31">
        <f t="shared" si="7"/>
        <v>232000</v>
      </c>
      <c r="Z52" s="12">
        <v>325</v>
      </c>
      <c r="AA52" s="44">
        <f t="shared" si="20"/>
        <v>325000</v>
      </c>
      <c r="AB52" s="12"/>
      <c r="AC52" s="44">
        <f t="shared" si="9"/>
        <v>0</v>
      </c>
      <c r="AD52" s="12"/>
      <c r="AE52" s="44">
        <f t="shared" si="10"/>
        <v>0</v>
      </c>
      <c r="AF52" s="43">
        <v>108</v>
      </c>
      <c r="AG52" s="31">
        <f t="shared" si="11"/>
        <v>108000</v>
      </c>
      <c r="AH52" s="12"/>
      <c r="AI52" s="44">
        <f t="shared" si="12"/>
        <v>0</v>
      </c>
      <c r="AJ52" s="12"/>
      <c r="AK52" s="44">
        <f t="shared" si="13"/>
        <v>0</v>
      </c>
      <c r="AL52" s="12"/>
      <c r="AM52" s="69">
        <f t="shared" si="14"/>
        <v>0</v>
      </c>
      <c r="AN52" s="12">
        <v>360</v>
      </c>
      <c r="AO52" s="44">
        <f t="shared" si="15"/>
        <v>360000</v>
      </c>
      <c r="AP52" s="43">
        <f>AF52</f>
        <v>108</v>
      </c>
      <c r="AQ52" s="12">
        <f t="shared" si="16"/>
        <v>108000</v>
      </c>
      <c r="AR52" s="1">
        <v>365460</v>
      </c>
    </row>
    <row r="53" spans="1:44" ht="51.75" x14ac:dyDescent="0.25">
      <c r="A53" s="41">
        <v>29</v>
      </c>
      <c r="B53" s="36" t="s">
        <v>97</v>
      </c>
      <c r="C53" s="36" t="s">
        <v>101</v>
      </c>
      <c r="D53" s="34" t="s">
        <v>96</v>
      </c>
      <c r="E53" s="39">
        <v>674.73</v>
      </c>
      <c r="F53" s="33">
        <v>4000</v>
      </c>
      <c r="G53" s="20">
        <f t="shared" si="21"/>
        <v>2698920</v>
      </c>
      <c r="H53" s="5" t="s">
        <v>11</v>
      </c>
      <c r="I53" s="6" t="s">
        <v>16</v>
      </c>
      <c r="J53" s="6" t="s">
        <v>17</v>
      </c>
      <c r="K53" s="7" t="s">
        <v>12</v>
      </c>
      <c r="L53" s="12"/>
      <c r="M53" s="61">
        <f t="shared" si="17"/>
        <v>0</v>
      </c>
      <c r="N53" s="12"/>
      <c r="O53" s="44">
        <f t="shared" si="18"/>
        <v>0</v>
      </c>
      <c r="P53" s="12"/>
      <c r="Q53" s="44">
        <f t="shared" si="19"/>
        <v>0</v>
      </c>
      <c r="R53" s="12"/>
      <c r="S53" s="44">
        <f t="shared" si="4"/>
        <v>0</v>
      </c>
      <c r="T53" s="12"/>
      <c r="U53" s="44">
        <f t="shared" si="5"/>
        <v>0</v>
      </c>
      <c r="V53" s="12"/>
      <c r="W53" s="44">
        <f t="shared" si="6"/>
        <v>0</v>
      </c>
      <c r="X53" s="31">
        <v>438</v>
      </c>
      <c r="Y53" s="31">
        <f t="shared" si="7"/>
        <v>1752000</v>
      </c>
      <c r="Z53" s="12"/>
      <c r="AA53" s="44">
        <f t="shared" si="20"/>
        <v>0</v>
      </c>
      <c r="AB53" s="12"/>
      <c r="AC53" s="44">
        <f t="shared" si="9"/>
        <v>0</v>
      </c>
      <c r="AD53" s="12"/>
      <c r="AE53" s="44">
        <f t="shared" si="10"/>
        <v>0</v>
      </c>
      <c r="AF53" s="43">
        <v>398</v>
      </c>
      <c r="AG53" s="31">
        <f t="shared" si="11"/>
        <v>1592000</v>
      </c>
      <c r="AH53" s="12"/>
      <c r="AI53" s="44">
        <f t="shared" si="12"/>
        <v>0</v>
      </c>
      <c r="AJ53" s="12"/>
      <c r="AK53" s="44">
        <f t="shared" si="13"/>
        <v>0</v>
      </c>
      <c r="AL53" s="12"/>
      <c r="AM53" s="69">
        <f t="shared" si="14"/>
        <v>0</v>
      </c>
      <c r="AN53" s="12">
        <v>670</v>
      </c>
      <c r="AO53" s="44">
        <f t="shared" si="15"/>
        <v>2680000</v>
      </c>
      <c r="AP53" s="43">
        <f>AF53</f>
        <v>398</v>
      </c>
      <c r="AQ53" s="12">
        <f t="shared" si="16"/>
        <v>1592000</v>
      </c>
      <c r="AR53" s="1">
        <v>2698920</v>
      </c>
    </row>
    <row r="54" spans="1:44" ht="51.75" x14ac:dyDescent="0.25">
      <c r="A54" s="41">
        <v>30</v>
      </c>
      <c r="B54" s="36" t="s">
        <v>97</v>
      </c>
      <c r="C54" s="36" t="s">
        <v>100</v>
      </c>
      <c r="D54" s="34" t="s">
        <v>22</v>
      </c>
      <c r="E54" s="39">
        <v>272.89</v>
      </c>
      <c r="F54" s="33">
        <v>1000</v>
      </c>
      <c r="G54" s="20">
        <f t="shared" si="21"/>
        <v>272890</v>
      </c>
      <c r="H54" s="5" t="s">
        <v>11</v>
      </c>
      <c r="I54" s="6" t="s">
        <v>16</v>
      </c>
      <c r="J54" s="6" t="s">
        <v>17</v>
      </c>
      <c r="K54" s="7" t="s">
        <v>12</v>
      </c>
      <c r="L54" s="12"/>
      <c r="M54" s="61">
        <f t="shared" si="17"/>
        <v>0</v>
      </c>
      <c r="N54" s="12"/>
      <c r="O54" s="44">
        <f t="shared" si="18"/>
        <v>0</v>
      </c>
      <c r="P54" s="12"/>
      <c r="Q54" s="44">
        <f t="shared" si="19"/>
        <v>0</v>
      </c>
      <c r="R54" s="12"/>
      <c r="S54" s="44">
        <f t="shared" si="4"/>
        <v>0</v>
      </c>
      <c r="T54" s="12"/>
      <c r="U54" s="44">
        <f t="shared" si="5"/>
        <v>0</v>
      </c>
      <c r="V54" s="12"/>
      <c r="W54" s="44">
        <f t="shared" si="6"/>
        <v>0</v>
      </c>
      <c r="X54" s="31">
        <v>189</v>
      </c>
      <c r="Y54" s="31">
        <f t="shared" si="7"/>
        <v>189000</v>
      </c>
      <c r="Z54" s="12">
        <v>268</v>
      </c>
      <c r="AA54" s="44">
        <f t="shared" si="20"/>
        <v>268000</v>
      </c>
      <c r="AB54" s="12"/>
      <c r="AC54" s="44">
        <f t="shared" si="9"/>
        <v>0</v>
      </c>
      <c r="AD54" s="12"/>
      <c r="AE54" s="44">
        <f t="shared" si="10"/>
        <v>0</v>
      </c>
      <c r="AF54" s="43">
        <v>108</v>
      </c>
      <c r="AG54" s="31">
        <f t="shared" si="11"/>
        <v>108000</v>
      </c>
      <c r="AH54" s="12"/>
      <c r="AI54" s="44">
        <f t="shared" si="12"/>
        <v>0</v>
      </c>
      <c r="AJ54" s="12"/>
      <c r="AK54" s="44">
        <f t="shared" si="13"/>
        <v>0</v>
      </c>
      <c r="AL54" s="12"/>
      <c r="AM54" s="69">
        <f t="shared" si="14"/>
        <v>0</v>
      </c>
      <c r="AN54" s="12"/>
      <c r="AO54" s="44">
        <f t="shared" si="15"/>
        <v>0</v>
      </c>
      <c r="AP54" s="43">
        <f>AF54</f>
        <v>108</v>
      </c>
      <c r="AQ54" s="12">
        <f t="shared" si="16"/>
        <v>108000</v>
      </c>
      <c r="AR54" s="1">
        <v>272890</v>
      </c>
    </row>
    <row r="55" spans="1:44" ht="51.75" x14ac:dyDescent="0.25">
      <c r="A55" s="41">
        <v>31</v>
      </c>
      <c r="B55" s="25" t="s">
        <v>102</v>
      </c>
      <c r="C55" s="25" t="s">
        <v>102</v>
      </c>
      <c r="D55" s="34" t="s">
        <v>22</v>
      </c>
      <c r="E55" s="39">
        <v>91.64</v>
      </c>
      <c r="F55" s="33">
        <v>7000</v>
      </c>
      <c r="G55" s="20">
        <f t="shared" si="21"/>
        <v>641480</v>
      </c>
      <c r="H55" s="5" t="s">
        <v>11</v>
      </c>
      <c r="I55" s="6" t="s">
        <v>16</v>
      </c>
      <c r="J55" s="6" t="s">
        <v>17</v>
      </c>
      <c r="K55" s="7" t="s">
        <v>12</v>
      </c>
      <c r="L55" s="12"/>
      <c r="M55" s="61">
        <f t="shared" si="17"/>
        <v>0</v>
      </c>
      <c r="N55" s="12"/>
      <c r="O55" s="44">
        <f t="shared" si="18"/>
        <v>0</v>
      </c>
      <c r="P55" s="31">
        <v>69.900000000000006</v>
      </c>
      <c r="Q55" s="44">
        <f t="shared" si="19"/>
        <v>489300.00000000006</v>
      </c>
      <c r="R55" s="12"/>
      <c r="S55" s="44">
        <f t="shared" si="4"/>
        <v>0</v>
      </c>
      <c r="T55" s="12"/>
      <c r="U55" s="44">
        <f t="shared" si="5"/>
        <v>0</v>
      </c>
      <c r="V55" s="12"/>
      <c r="W55" s="44">
        <f t="shared" si="6"/>
        <v>0</v>
      </c>
      <c r="X55" s="43">
        <v>56</v>
      </c>
      <c r="Y55" s="31">
        <f t="shared" si="7"/>
        <v>392000</v>
      </c>
      <c r="Z55" s="12">
        <v>70</v>
      </c>
      <c r="AA55" s="44">
        <f t="shared" si="20"/>
        <v>490000</v>
      </c>
      <c r="AB55" s="12">
        <v>78</v>
      </c>
      <c r="AC55" s="44">
        <f t="shared" si="9"/>
        <v>546000</v>
      </c>
      <c r="AD55" s="12">
        <v>59</v>
      </c>
      <c r="AE55" s="44">
        <f t="shared" si="10"/>
        <v>413000</v>
      </c>
      <c r="AF55" s="31">
        <v>59</v>
      </c>
      <c r="AG55" s="31">
        <f t="shared" si="11"/>
        <v>413000</v>
      </c>
      <c r="AH55" s="12"/>
      <c r="AI55" s="44">
        <f t="shared" si="12"/>
        <v>0</v>
      </c>
      <c r="AJ55" s="12"/>
      <c r="AK55" s="44">
        <f t="shared" si="13"/>
        <v>0</v>
      </c>
      <c r="AL55" s="12"/>
      <c r="AM55" s="69">
        <f t="shared" si="14"/>
        <v>0</v>
      </c>
      <c r="AN55" s="12"/>
      <c r="AO55" s="44">
        <f t="shared" si="15"/>
        <v>0</v>
      </c>
      <c r="AP55" s="43">
        <f>X55</f>
        <v>56</v>
      </c>
      <c r="AQ55" s="12">
        <f t="shared" si="16"/>
        <v>392000</v>
      </c>
      <c r="AR55" s="1">
        <v>641480</v>
      </c>
    </row>
    <row r="56" spans="1:44" ht="76.5" x14ac:dyDescent="0.25">
      <c r="A56" s="41">
        <v>32</v>
      </c>
      <c r="B56" s="37" t="s">
        <v>103</v>
      </c>
      <c r="C56" s="38" t="s">
        <v>104</v>
      </c>
      <c r="D56" s="34" t="s">
        <v>22</v>
      </c>
      <c r="E56" s="36">
        <v>923.55</v>
      </c>
      <c r="F56" s="33">
        <v>500</v>
      </c>
      <c r="G56" s="20">
        <f t="shared" si="21"/>
        <v>461775</v>
      </c>
      <c r="H56" s="5" t="s">
        <v>11</v>
      </c>
      <c r="I56" s="6" t="s">
        <v>16</v>
      </c>
      <c r="J56" s="6" t="s">
        <v>17</v>
      </c>
      <c r="K56" s="7" t="s">
        <v>12</v>
      </c>
      <c r="L56" s="12"/>
      <c r="M56" s="61">
        <f t="shared" si="17"/>
        <v>0</v>
      </c>
      <c r="N56" s="12"/>
      <c r="O56" s="44">
        <f t="shared" si="18"/>
        <v>0</v>
      </c>
      <c r="P56" s="12">
        <v>890</v>
      </c>
      <c r="Q56" s="44">
        <f t="shared" si="19"/>
        <v>445000</v>
      </c>
      <c r="R56" s="43">
        <v>396</v>
      </c>
      <c r="S56" s="44">
        <f t="shared" si="4"/>
        <v>198000</v>
      </c>
      <c r="T56" s="12"/>
      <c r="U56" s="44">
        <f t="shared" si="5"/>
        <v>0</v>
      </c>
      <c r="V56" s="12"/>
      <c r="W56" s="44">
        <f t="shared" si="6"/>
        <v>0</v>
      </c>
      <c r="X56" s="31">
        <v>420</v>
      </c>
      <c r="Y56" s="31">
        <f t="shared" si="7"/>
        <v>210000</v>
      </c>
      <c r="Z56" s="12"/>
      <c r="AA56" s="44">
        <f t="shared" si="20"/>
        <v>0</v>
      </c>
      <c r="AB56" s="12"/>
      <c r="AC56" s="44">
        <f t="shared" si="9"/>
        <v>0</v>
      </c>
      <c r="AD56" s="12"/>
      <c r="AE56" s="44">
        <f t="shared" si="10"/>
        <v>0</v>
      </c>
      <c r="AF56" s="31"/>
      <c r="AG56" s="31">
        <f t="shared" si="11"/>
        <v>0</v>
      </c>
      <c r="AH56" s="12"/>
      <c r="AI56" s="44">
        <f t="shared" si="12"/>
        <v>0</v>
      </c>
      <c r="AJ56" s="12"/>
      <c r="AK56" s="44">
        <f t="shared" si="13"/>
        <v>0</v>
      </c>
      <c r="AL56" s="12">
        <v>860</v>
      </c>
      <c r="AM56" s="69">
        <f t="shared" si="14"/>
        <v>430000</v>
      </c>
      <c r="AN56" s="12"/>
      <c r="AO56" s="44">
        <f t="shared" si="15"/>
        <v>0</v>
      </c>
      <c r="AP56" s="43">
        <f>R56</f>
        <v>396</v>
      </c>
      <c r="AQ56" s="12">
        <f t="shared" si="16"/>
        <v>198000</v>
      </c>
      <c r="AR56" s="1">
        <v>461775</v>
      </c>
    </row>
    <row r="57" spans="1:44" ht="51.75" x14ac:dyDescent="0.25">
      <c r="A57" s="41">
        <v>33</v>
      </c>
      <c r="B57" s="36" t="s">
        <v>105</v>
      </c>
      <c r="C57" s="36" t="s">
        <v>106</v>
      </c>
      <c r="D57" s="34" t="s">
        <v>22</v>
      </c>
      <c r="E57" s="36">
        <v>353.78</v>
      </c>
      <c r="F57" s="33">
        <v>1000</v>
      </c>
      <c r="G57" s="20">
        <f t="shared" si="21"/>
        <v>353780</v>
      </c>
      <c r="H57" s="5" t="s">
        <v>11</v>
      </c>
      <c r="I57" s="6" t="s">
        <v>16</v>
      </c>
      <c r="J57" s="6" t="s">
        <v>17</v>
      </c>
      <c r="K57" s="7" t="s">
        <v>12</v>
      </c>
      <c r="L57" s="12"/>
      <c r="M57" s="61">
        <f t="shared" si="17"/>
        <v>0</v>
      </c>
      <c r="N57" s="12"/>
      <c r="O57" s="44">
        <f t="shared" si="18"/>
        <v>0</v>
      </c>
      <c r="P57" s="12"/>
      <c r="Q57" s="44">
        <f t="shared" si="19"/>
        <v>0</v>
      </c>
      <c r="R57" s="12"/>
      <c r="S57" s="44">
        <f t="shared" si="4"/>
        <v>0</v>
      </c>
      <c r="T57" s="12"/>
      <c r="U57" s="44">
        <f t="shared" si="5"/>
        <v>0</v>
      </c>
      <c r="V57" s="12"/>
      <c r="W57" s="44">
        <f t="shared" si="6"/>
        <v>0</v>
      </c>
      <c r="X57" s="43">
        <v>125</v>
      </c>
      <c r="Y57" s="31">
        <f t="shared" si="7"/>
        <v>125000</v>
      </c>
      <c r="Z57" s="12"/>
      <c r="AA57" s="44">
        <f t="shared" si="20"/>
        <v>0</v>
      </c>
      <c r="AB57" s="12"/>
      <c r="AC57" s="44">
        <f t="shared" si="9"/>
        <v>0</v>
      </c>
      <c r="AD57" s="12"/>
      <c r="AE57" s="44">
        <f t="shared" si="10"/>
        <v>0</v>
      </c>
      <c r="AF57" s="31"/>
      <c r="AG57" s="31">
        <f t="shared" si="11"/>
        <v>0</v>
      </c>
      <c r="AH57" s="12"/>
      <c r="AI57" s="44">
        <f t="shared" si="12"/>
        <v>0</v>
      </c>
      <c r="AJ57" s="12"/>
      <c r="AK57" s="44">
        <f t="shared" si="13"/>
        <v>0</v>
      </c>
      <c r="AL57" s="12"/>
      <c r="AM57" s="69">
        <f t="shared" si="14"/>
        <v>0</v>
      </c>
      <c r="AN57" s="12"/>
      <c r="AO57" s="44">
        <f t="shared" si="15"/>
        <v>0</v>
      </c>
      <c r="AP57" s="43">
        <f>X57</f>
        <v>125</v>
      </c>
      <c r="AQ57" s="12">
        <f t="shared" si="16"/>
        <v>125000</v>
      </c>
      <c r="AR57" s="1">
        <v>353780</v>
      </c>
    </row>
    <row r="58" spans="1:44" ht="51.75" x14ac:dyDescent="0.25">
      <c r="A58" s="41">
        <v>34</v>
      </c>
      <c r="B58" s="36" t="s">
        <v>105</v>
      </c>
      <c r="C58" s="36" t="s">
        <v>107</v>
      </c>
      <c r="D58" s="34" t="s">
        <v>22</v>
      </c>
      <c r="E58" s="36">
        <v>353.78</v>
      </c>
      <c r="F58" s="33">
        <v>1000</v>
      </c>
      <c r="G58" s="20">
        <f t="shared" si="21"/>
        <v>353780</v>
      </c>
      <c r="H58" s="5" t="s">
        <v>11</v>
      </c>
      <c r="I58" s="6" t="s">
        <v>16</v>
      </c>
      <c r="J58" s="6" t="s">
        <v>17</v>
      </c>
      <c r="K58" s="7" t="s">
        <v>12</v>
      </c>
      <c r="L58" s="12"/>
      <c r="M58" s="61">
        <f t="shared" si="17"/>
        <v>0</v>
      </c>
      <c r="N58" s="12"/>
      <c r="O58" s="44">
        <f t="shared" si="18"/>
        <v>0</v>
      </c>
      <c r="P58" s="12"/>
      <c r="Q58" s="44">
        <f t="shared" si="19"/>
        <v>0</v>
      </c>
      <c r="R58" s="12"/>
      <c r="S58" s="44">
        <f t="shared" si="4"/>
        <v>0</v>
      </c>
      <c r="T58" s="12"/>
      <c r="U58" s="44">
        <f t="shared" si="5"/>
        <v>0</v>
      </c>
      <c r="V58" s="12"/>
      <c r="W58" s="44">
        <f t="shared" si="6"/>
        <v>0</v>
      </c>
      <c r="X58" s="43">
        <v>111</v>
      </c>
      <c r="Y58" s="31">
        <f t="shared" si="7"/>
        <v>111000</v>
      </c>
      <c r="Z58" s="12">
        <v>339</v>
      </c>
      <c r="AA58" s="44">
        <f t="shared" si="20"/>
        <v>339000</v>
      </c>
      <c r="AB58" s="12"/>
      <c r="AC58" s="44">
        <f t="shared" si="9"/>
        <v>0</v>
      </c>
      <c r="AD58" s="12"/>
      <c r="AE58" s="44">
        <f t="shared" si="10"/>
        <v>0</v>
      </c>
      <c r="AF58" s="31"/>
      <c r="AG58" s="31">
        <f t="shared" si="11"/>
        <v>0</v>
      </c>
      <c r="AH58" s="12"/>
      <c r="AI58" s="44">
        <f t="shared" si="12"/>
        <v>0</v>
      </c>
      <c r="AJ58" s="12"/>
      <c r="AK58" s="44">
        <f t="shared" si="13"/>
        <v>0</v>
      </c>
      <c r="AL58" s="12"/>
      <c r="AM58" s="69">
        <f t="shared" si="14"/>
        <v>0</v>
      </c>
      <c r="AN58" s="12"/>
      <c r="AO58" s="44">
        <f t="shared" si="15"/>
        <v>0</v>
      </c>
      <c r="AP58" s="43">
        <f>X58</f>
        <v>111</v>
      </c>
      <c r="AQ58" s="12">
        <f t="shared" si="16"/>
        <v>111000</v>
      </c>
      <c r="AR58" s="1">
        <v>353780</v>
      </c>
    </row>
    <row r="59" spans="1:44" ht="51.75" x14ac:dyDescent="0.25">
      <c r="A59" s="41">
        <v>35</v>
      </c>
      <c r="B59" s="36" t="s">
        <v>108</v>
      </c>
      <c r="C59" s="6" t="s">
        <v>109</v>
      </c>
      <c r="D59" s="34" t="s">
        <v>22</v>
      </c>
      <c r="E59" s="36">
        <v>16.97</v>
      </c>
      <c r="F59" s="33">
        <v>2000</v>
      </c>
      <c r="G59" s="20">
        <f t="shared" si="21"/>
        <v>33940</v>
      </c>
      <c r="H59" s="5" t="s">
        <v>11</v>
      </c>
      <c r="I59" s="6" t="s">
        <v>16</v>
      </c>
      <c r="J59" s="6" t="s">
        <v>17</v>
      </c>
      <c r="K59" s="7" t="s">
        <v>12</v>
      </c>
      <c r="L59" s="12"/>
      <c r="M59" s="61">
        <f t="shared" si="17"/>
        <v>0</v>
      </c>
      <c r="N59" s="12"/>
      <c r="O59" s="44">
        <f t="shared" si="18"/>
        <v>0</v>
      </c>
      <c r="P59" s="12"/>
      <c r="Q59" s="44">
        <f t="shared" si="19"/>
        <v>0</v>
      </c>
      <c r="R59" s="12"/>
      <c r="S59" s="44">
        <f t="shared" si="4"/>
        <v>0</v>
      </c>
      <c r="T59" s="12"/>
      <c r="U59" s="44">
        <f t="shared" si="5"/>
        <v>0</v>
      </c>
      <c r="V59" s="12"/>
      <c r="W59" s="44">
        <f t="shared" si="6"/>
        <v>0</v>
      </c>
      <c r="X59" s="31"/>
      <c r="Y59" s="31">
        <f t="shared" si="7"/>
        <v>0</v>
      </c>
      <c r="Z59" s="12"/>
      <c r="AA59" s="44">
        <f t="shared" si="20"/>
        <v>0</v>
      </c>
      <c r="AB59" s="12"/>
      <c r="AC59" s="44">
        <f t="shared" si="9"/>
        <v>0</v>
      </c>
      <c r="AD59" s="12"/>
      <c r="AE59" s="44">
        <f t="shared" si="10"/>
        <v>0</v>
      </c>
      <c r="AF59" s="31"/>
      <c r="AG59" s="31">
        <f t="shared" si="11"/>
        <v>0</v>
      </c>
      <c r="AH59" s="12"/>
      <c r="AI59" s="44">
        <f t="shared" si="12"/>
        <v>0</v>
      </c>
      <c r="AJ59" s="12"/>
      <c r="AK59" s="44">
        <f t="shared" si="13"/>
        <v>0</v>
      </c>
      <c r="AL59" s="12"/>
      <c r="AM59" s="69">
        <f t="shared" si="14"/>
        <v>0</v>
      </c>
      <c r="AN59" s="12"/>
      <c r="AO59" s="44">
        <f t="shared" si="15"/>
        <v>0</v>
      </c>
      <c r="AP59" s="12">
        <f>0</f>
        <v>0</v>
      </c>
      <c r="AQ59" s="12">
        <f t="shared" si="16"/>
        <v>0</v>
      </c>
      <c r="AR59" s="1">
        <v>33940</v>
      </c>
    </row>
    <row r="60" spans="1:44" ht="27" customHeight="1" x14ac:dyDescent="0.3">
      <c r="A60" s="41"/>
      <c r="B60" s="36"/>
      <c r="C60" s="6"/>
      <c r="D60" s="34"/>
      <c r="E60" s="36"/>
      <c r="F60" s="33"/>
      <c r="G60" s="15">
        <f>SUM(G25:G59)</f>
        <v>21142740.27</v>
      </c>
      <c r="H60" s="12"/>
      <c r="I60" s="12"/>
      <c r="J60" s="12"/>
      <c r="K60" s="12"/>
      <c r="L60" s="12"/>
      <c r="M60" s="66">
        <f>M20+M21</f>
        <v>4512000</v>
      </c>
      <c r="N60" s="12"/>
      <c r="O60" s="20">
        <f>0</f>
        <v>0</v>
      </c>
      <c r="P60" s="12"/>
      <c r="Q60" s="12">
        <f>Q18</f>
        <v>3559500</v>
      </c>
      <c r="R60" s="12"/>
      <c r="S60" s="12">
        <f>S56</f>
        <v>198000</v>
      </c>
      <c r="T60" s="12"/>
      <c r="U60" s="12">
        <f>0</f>
        <v>0</v>
      </c>
      <c r="V60" s="12"/>
      <c r="W60" s="12">
        <v>0</v>
      </c>
      <c r="X60" s="31"/>
      <c r="Y60" s="31">
        <f>Y19+Y28+Y29+Y30+Y31+Y32+Y33+Y34+Y35+Y36+Y45+Y46+Y49+Y52+Y53+Y54+Y55+Y57+Y58+Y51</f>
        <v>8787150</v>
      </c>
      <c r="Z60" s="12"/>
      <c r="AA60" s="12">
        <f>AA37+AA38+AA39+AA40+AA47</f>
        <v>710850</v>
      </c>
      <c r="AB60" s="12"/>
      <c r="AC60" s="12">
        <f>0</f>
        <v>0</v>
      </c>
      <c r="AD60" s="12"/>
      <c r="AE60" s="12">
        <f>0</f>
        <v>0</v>
      </c>
      <c r="AF60" s="31"/>
      <c r="AG60" s="31">
        <f>AG50+AG52+AG53+AG54</f>
        <v>1850500</v>
      </c>
      <c r="AH60" s="12"/>
      <c r="AI60" s="12">
        <f>AI34+AI27+AI26+AI25+AI22+AI16</f>
        <v>1327675</v>
      </c>
      <c r="AJ60" s="12"/>
      <c r="AK60" s="12">
        <f>0</f>
        <v>0</v>
      </c>
      <c r="AL60" s="12"/>
      <c r="AM60" s="12">
        <f>0</f>
        <v>0</v>
      </c>
      <c r="AN60" s="12"/>
      <c r="AO60" s="12">
        <f>0</f>
        <v>0</v>
      </c>
      <c r="AP60" s="12"/>
      <c r="AQ60" s="45">
        <f>SUM(AQ9:AQ59)</f>
        <v>18757075</v>
      </c>
      <c r="AR60" s="1">
        <f>SUM(AR25:AR59)</f>
        <v>21142740.27</v>
      </c>
    </row>
    <row r="61" spans="1:44" ht="25.5" customHeight="1" x14ac:dyDescent="0.25">
      <c r="B61" s="17" t="s">
        <v>14</v>
      </c>
      <c r="C61" s="18" t="s">
        <v>15</v>
      </c>
      <c r="M61" s="67">
        <f>M20+M21</f>
        <v>4512000</v>
      </c>
      <c r="Q61" s="1">
        <f>Q18</f>
        <v>3559500</v>
      </c>
      <c r="S61" s="1">
        <f>S56</f>
        <v>198000</v>
      </c>
      <c r="U61" s="1">
        <f>0</f>
        <v>0</v>
      </c>
      <c r="W61" s="1">
        <f>0</f>
        <v>0</v>
      </c>
      <c r="Y61" s="76">
        <f>Y19+Y28+Y29+Y30+Y31+Y32+Y33+Y34+Y35+Y36+Y45+Y46+Y49+Y52+Y53+Y54+Y55+Y57+Y58+Y51</f>
        <v>8787150</v>
      </c>
      <c r="AA61" s="1">
        <f>AA37+AA38+AA39+AA40+AA47</f>
        <v>710850</v>
      </c>
      <c r="AC61" s="1">
        <f>0</f>
        <v>0</v>
      </c>
      <c r="AE61" s="1">
        <f>0</f>
        <v>0</v>
      </c>
      <c r="AG61" s="76">
        <f>AG50+AG52+AG53+AG54</f>
        <v>1850500</v>
      </c>
      <c r="AI61" s="1">
        <f>AI16+AI22+AI25+AI26+AI27+AI34</f>
        <v>1327675</v>
      </c>
      <c r="AK61" s="1">
        <f>0</f>
        <v>0</v>
      </c>
      <c r="AM61" s="1">
        <f>0</f>
        <v>0</v>
      </c>
      <c r="AO61" s="1">
        <f>0</f>
        <v>0</v>
      </c>
      <c r="AQ61" s="67">
        <f>M60+Q60+S60+Y60+AA60+AG60+AI60</f>
        <v>20945675</v>
      </c>
    </row>
    <row r="62" spans="1:44" x14ac:dyDescent="0.25">
      <c r="B62" s="17"/>
      <c r="C62" s="18"/>
      <c r="G62" s="46">
        <f>G60+G23</f>
        <v>33030940.27</v>
      </c>
      <c r="AQ62" s="67">
        <f>M61+Q61+S61+Y61+AA61+AG61+AI61</f>
        <v>20945675</v>
      </c>
    </row>
    <row r="63" spans="1:44" x14ac:dyDescent="0.25">
      <c r="B63" s="17" t="s">
        <v>21</v>
      </c>
      <c r="C63" s="18" t="s">
        <v>23</v>
      </c>
      <c r="G63" s="4">
        <f>AQ60</f>
        <v>18757075</v>
      </c>
      <c r="AQ63" s="67">
        <f>AQ60-AQ61</f>
        <v>-2188600</v>
      </c>
    </row>
    <row r="64" spans="1:44" x14ac:dyDescent="0.25">
      <c r="G64" s="4">
        <f>G62-G63</f>
        <v>14273865.27</v>
      </c>
    </row>
  </sheetData>
  <sortState ref="C3:G12">
    <sortCondition ref="C3"/>
  </sortState>
  <mergeCells count="30">
    <mergeCell ref="AP6:AQ7"/>
    <mergeCell ref="A24:G24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N6:O7"/>
    <mergeCell ref="P6:Q7"/>
    <mergeCell ref="A8:K8"/>
    <mergeCell ref="J6:J7"/>
    <mergeCell ref="K6:K7"/>
    <mergeCell ref="L6:M7"/>
    <mergeCell ref="R6:S7"/>
    <mergeCell ref="T6:U7"/>
    <mergeCell ref="V6:W7"/>
    <mergeCell ref="AH6:AI7"/>
    <mergeCell ref="AJ6:AK7"/>
    <mergeCell ref="AL6:AM7"/>
    <mergeCell ref="AN6:AO7"/>
    <mergeCell ref="X6:Y7"/>
    <mergeCell ref="Z6:AA7"/>
    <mergeCell ref="AB6:AC7"/>
    <mergeCell ref="AD6:AE7"/>
    <mergeCell ref="AF6:AG7"/>
  </mergeCells>
  <pageMargins left="0.27559055118110237" right="0.19685039370078741" top="0.31496062992125984" bottom="0.19685039370078741" header="0.31496062992125984" footer="0.19685039370078741"/>
  <pageSetup paperSize="9" scale="61" fitToHeight="0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76"/>
  <sheetViews>
    <sheetView tabSelected="1" workbookViewId="0">
      <pane xSplit="6" ySplit="10" topLeftCell="G51" activePane="bottomRight" state="frozen"/>
      <selection pane="topRight" activeCell="G1" sqref="G1"/>
      <selection pane="bottomLeft" activeCell="A11" sqref="A11"/>
      <selection pane="bottomRight" activeCell="C10" sqref="C10"/>
    </sheetView>
  </sheetViews>
  <sheetFormatPr defaultRowHeight="15.75" x14ac:dyDescent="0.25"/>
  <cols>
    <col min="1" max="1" width="9.140625" style="40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3" width="15.42578125" style="1" customWidth="1"/>
    <col min="14" max="14" width="11.140625" style="1" customWidth="1"/>
    <col min="15" max="15" width="15.5703125" style="1" customWidth="1"/>
    <col min="16" max="16" width="9.42578125" style="1" customWidth="1"/>
    <col min="17" max="17" width="15.140625" style="1" customWidth="1"/>
    <col min="18" max="18" width="11.7109375" style="1" customWidth="1"/>
    <col min="19" max="19" width="12.85546875" style="1" customWidth="1"/>
    <col min="20" max="20" width="9.140625" style="1" customWidth="1"/>
    <col min="21" max="21" width="11.85546875" style="1" customWidth="1"/>
    <col min="22" max="22" width="9.140625" style="1" customWidth="1"/>
    <col min="23" max="23" width="12" style="1" customWidth="1"/>
    <col min="24" max="24" width="12" style="76" customWidth="1"/>
    <col min="25" max="25" width="13.140625" style="76" customWidth="1"/>
    <col min="26" max="26" width="9.140625" style="1" customWidth="1"/>
    <col min="27" max="27" width="11.5703125" style="1" customWidth="1"/>
    <col min="28" max="28" width="9.140625" style="1" customWidth="1"/>
    <col min="29" max="29" width="11.7109375" style="1" customWidth="1"/>
    <col min="30" max="30" width="9.140625" style="1" customWidth="1"/>
    <col min="31" max="31" width="13.5703125" style="1" customWidth="1"/>
    <col min="32" max="32" width="9.140625" style="76" customWidth="1"/>
    <col min="33" max="33" width="12" style="76" customWidth="1"/>
    <col min="34" max="34" width="9.140625" style="1" customWidth="1"/>
    <col min="35" max="35" width="12.7109375" style="1" customWidth="1"/>
    <col min="36" max="36" width="9.140625" style="1" customWidth="1"/>
    <col min="37" max="37" width="13" style="1" customWidth="1"/>
    <col min="38" max="38" width="9.140625" style="1"/>
    <col min="39" max="39" width="12.140625" style="1" customWidth="1"/>
    <col min="40" max="40" width="9.140625" style="1"/>
    <col min="41" max="41" width="11.7109375" style="1" customWidth="1"/>
    <col min="42" max="42" width="9.140625" style="1"/>
    <col min="43" max="43" width="14.140625" style="1" customWidth="1"/>
    <col min="44" max="44" width="14.42578125" style="1" customWidth="1"/>
    <col min="45" max="16384" width="9.140625" style="1"/>
  </cols>
  <sheetData>
    <row r="1" spans="1:43" x14ac:dyDescent="0.25">
      <c r="F1" s="1" t="s">
        <v>18</v>
      </c>
    </row>
    <row r="2" spans="1:43" x14ac:dyDescent="0.25">
      <c r="F2" s="1" t="s">
        <v>110</v>
      </c>
    </row>
    <row r="3" spans="1:43" ht="23.25" customHeight="1" x14ac:dyDescent="0.25">
      <c r="B3" s="16">
        <v>44596.506944444445</v>
      </c>
      <c r="C3" s="19">
        <v>0.5</v>
      </c>
    </row>
    <row r="4" spans="1:43" s="3" customFormat="1" ht="31.5" customHeight="1" x14ac:dyDescent="0.2">
      <c r="A4" s="109" t="s">
        <v>54</v>
      </c>
      <c r="B4" s="109"/>
      <c r="C4" s="109"/>
      <c r="D4" s="109"/>
      <c r="E4" s="109"/>
      <c r="F4" s="109"/>
      <c r="G4" s="109"/>
      <c r="H4" s="109"/>
      <c r="I4" s="109"/>
      <c r="J4" s="8"/>
      <c r="K4" s="8"/>
      <c r="L4" s="8"/>
      <c r="M4" s="8"/>
      <c r="X4" s="77"/>
      <c r="Y4" s="77"/>
      <c r="AF4" s="77"/>
      <c r="AG4" s="77"/>
    </row>
    <row r="5" spans="1:43" s="10" customFormat="1" ht="10.5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9"/>
      <c r="K5" s="9"/>
      <c r="L5" s="9"/>
      <c r="M5" s="9"/>
      <c r="X5" s="78"/>
      <c r="Y5" s="78"/>
      <c r="AF5" s="78"/>
      <c r="AG5" s="78"/>
    </row>
    <row r="6" spans="1:43" ht="15.75" customHeight="1" x14ac:dyDescent="0.25">
      <c r="A6" s="111" t="s">
        <v>0</v>
      </c>
      <c r="B6" s="113" t="s">
        <v>1</v>
      </c>
      <c r="C6" s="113" t="s">
        <v>2</v>
      </c>
      <c r="D6" s="113" t="s">
        <v>3</v>
      </c>
      <c r="E6" s="114" t="s">
        <v>4</v>
      </c>
      <c r="F6" s="114" t="s">
        <v>10</v>
      </c>
      <c r="G6" s="114" t="s">
        <v>5</v>
      </c>
      <c r="H6" s="115" t="s">
        <v>6</v>
      </c>
      <c r="I6" s="116" t="s">
        <v>7</v>
      </c>
      <c r="J6" s="98" t="s">
        <v>8</v>
      </c>
      <c r="K6" s="98" t="s">
        <v>9</v>
      </c>
      <c r="L6" s="99" t="s">
        <v>111</v>
      </c>
      <c r="M6" s="100"/>
      <c r="N6" s="117" t="s">
        <v>112</v>
      </c>
      <c r="O6" s="117"/>
      <c r="P6" s="99" t="s">
        <v>115</v>
      </c>
      <c r="Q6" s="100"/>
      <c r="R6" s="82" t="s">
        <v>116</v>
      </c>
      <c r="S6" s="83"/>
      <c r="T6" s="82" t="s">
        <v>113</v>
      </c>
      <c r="U6" s="83"/>
      <c r="V6" s="103" t="s">
        <v>117</v>
      </c>
      <c r="W6" s="104"/>
      <c r="X6" s="90" t="s">
        <v>118</v>
      </c>
      <c r="Y6" s="91"/>
      <c r="Z6" s="82" t="s">
        <v>114</v>
      </c>
      <c r="AA6" s="83"/>
      <c r="AB6" s="82" t="s">
        <v>119</v>
      </c>
      <c r="AC6" s="83"/>
      <c r="AD6" s="82" t="s">
        <v>120</v>
      </c>
      <c r="AE6" s="83"/>
      <c r="AF6" s="94" t="s">
        <v>121</v>
      </c>
      <c r="AG6" s="95"/>
      <c r="AH6" s="82" t="s">
        <v>122</v>
      </c>
      <c r="AI6" s="83"/>
      <c r="AJ6" s="86" t="s">
        <v>123</v>
      </c>
      <c r="AK6" s="87"/>
      <c r="AL6" s="82" t="s">
        <v>124</v>
      </c>
      <c r="AM6" s="83"/>
      <c r="AN6" s="82" t="s">
        <v>125</v>
      </c>
      <c r="AO6" s="83"/>
      <c r="AP6" s="107" t="s">
        <v>126</v>
      </c>
      <c r="AQ6" s="107"/>
    </row>
    <row r="7" spans="1:43" s="3" customFormat="1" ht="48.75" customHeight="1" x14ac:dyDescent="0.2">
      <c r="A7" s="112"/>
      <c r="B7" s="113"/>
      <c r="C7" s="113"/>
      <c r="D7" s="113"/>
      <c r="E7" s="114"/>
      <c r="F7" s="114"/>
      <c r="G7" s="114"/>
      <c r="H7" s="115"/>
      <c r="I7" s="116"/>
      <c r="J7" s="98"/>
      <c r="K7" s="98"/>
      <c r="L7" s="101"/>
      <c r="M7" s="102"/>
      <c r="N7" s="117"/>
      <c r="O7" s="117"/>
      <c r="P7" s="101"/>
      <c r="Q7" s="102"/>
      <c r="R7" s="84"/>
      <c r="S7" s="85"/>
      <c r="T7" s="84"/>
      <c r="U7" s="85"/>
      <c r="V7" s="105"/>
      <c r="W7" s="106"/>
      <c r="X7" s="92"/>
      <c r="Y7" s="93"/>
      <c r="Z7" s="84"/>
      <c r="AA7" s="85"/>
      <c r="AB7" s="84"/>
      <c r="AC7" s="85"/>
      <c r="AD7" s="84"/>
      <c r="AE7" s="85"/>
      <c r="AF7" s="96"/>
      <c r="AG7" s="97"/>
      <c r="AH7" s="84"/>
      <c r="AI7" s="85"/>
      <c r="AJ7" s="88"/>
      <c r="AK7" s="89"/>
      <c r="AL7" s="84"/>
      <c r="AM7" s="85"/>
      <c r="AN7" s="84"/>
      <c r="AO7" s="85"/>
      <c r="AP7" s="107"/>
      <c r="AQ7" s="107"/>
    </row>
    <row r="8" spans="1:43" ht="24" customHeight="1" x14ac:dyDescent="0.25">
      <c r="A8" s="118" t="s">
        <v>55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  <c r="L8" s="12" t="s">
        <v>19</v>
      </c>
      <c r="M8" s="12" t="s">
        <v>20</v>
      </c>
      <c r="N8" s="12" t="s">
        <v>19</v>
      </c>
      <c r="O8" s="12" t="s">
        <v>20</v>
      </c>
      <c r="P8" s="12" t="s">
        <v>19</v>
      </c>
      <c r="Q8" s="12" t="s">
        <v>20</v>
      </c>
      <c r="R8" s="12" t="s">
        <v>19</v>
      </c>
      <c r="S8" s="12" t="s">
        <v>20</v>
      </c>
      <c r="T8" s="12" t="s">
        <v>19</v>
      </c>
      <c r="U8" s="12" t="s">
        <v>20</v>
      </c>
      <c r="V8" s="12" t="s">
        <v>19</v>
      </c>
      <c r="W8" s="12" t="s">
        <v>20</v>
      </c>
      <c r="X8" s="31" t="s">
        <v>19</v>
      </c>
      <c r="Y8" s="31" t="s">
        <v>20</v>
      </c>
      <c r="Z8" s="12" t="s">
        <v>19</v>
      </c>
      <c r="AA8" s="12" t="s">
        <v>20</v>
      </c>
      <c r="AB8" s="12" t="s">
        <v>19</v>
      </c>
      <c r="AC8" s="12" t="s">
        <v>20</v>
      </c>
      <c r="AD8" s="12" t="s">
        <v>19</v>
      </c>
      <c r="AE8" s="12" t="s">
        <v>20</v>
      </c>
      <c r="AF8" s="31" t="s">
        <v>19</v>
      </c>
      <c r="AG8" s="31" t="s">
        <v>20</v>
      </c>
      <c r="AH8" s="12" t="s">
        <v>19</v>
      </c>
      <c r="AI8" s="12" t="s">
        <v>20</v>
      </c>
      <c r="AJ8" s="12" t="s">
        <v>19</v>
      </c>
      <c r="AK8" s="12" t="s">
        <v>20</v>
      </c>
      <c r="AL8" s="12" t="s">
        <v>19</v>
      </c>
      <c r="AM8" s="12" t="s">
        <v>20</v>
      </c>
      <c r="AN8" s="12" t="s">
        <v>19</v>
      </c>
      <c r="AO8" s="12" t="s">
        <v>20</v>
      </c>
      <c r="AP8" s="12" t="s">
        <v>19</v>
      </c>
      <c r="AQ8" s="12" t="s">
        <v>20</v>
      </c>
    </row>
    <row r="9" spans="1:43" s="55" customFormat="1" ht="51.75" x14ac:dyDescent="0.25">
      <c r="A9" s="47">
        <v>1</v>
      </c>
      <c r="B9" s="44" t="s">
        <v>24</v>
      </c>
      <c r="C9" s="58" t="s">
        <v>25</v>
      </c>
      <c r="D9" s="59" t="s">
        <v>26</v>
      </c>
      <c r="E9" s="60">
        <v>14.45</v>
      </c>
      <c r="F9" s="44">
        <v>500</v>
      </c>
      <c r="G9" s="52">
        <f>E9*F9</f>
        <v>7225</v>
      </c>
      <c r="H9" s="53" t="s">
        <v>11</v>
      </c>
      <c r="I9" s="49" t="s">
        <v>16</v>
      </c>
      <c r="J9" s="49" t="s">
        <v>17</v>
      </c>
      <c r="K9" s="54" t="s">
        <v>12</v>
      </c>
      <c r="L9" s="61"/>
      <c r="M9" s="61">
        <f>F9*L9</f>
        <v>0</v>
      </c>
      <c r="N9" s="44"/>
      <c r="O9" s="44">
        <f>F9*N9</f>
        <v>0</v>
      </c>
      <c r="P9" s="44"/>
      <c r="Q9" s="44">
        <f>F9*P9</f>
        <v>0</v>
      </c>
      <c r="R9" s="44"/>
      <c r="S9" s="44">
        <f>F9*R9</f>
        <v>0</v>
      </c>
      <c r="T9" s="44"/>
      <c r="U9" s="44">
        <f>F9*T9</f>
        <v>0</v>
      </c>
      <c r="V9" s="44"/>
      <c r="W9" s="44">
        <f>F9*V9</f>
        <v>0</v>
      </c>
      <c r="X9" s="31"/>
      <c r="Y9" s="31">
        <f>F9*X9</f>
        <v>0</v>
      </c>
      <c r="Z9" s="44"/>
      <c r="AA9" s="44">
        <f>F9*Z9</f>
        <v>0</v>
      </c>
      <c r="AB9" s="44"/>
      <c r="AC9" s="44">
        <f>F9*AB9</f>
        <v>0</v>
      </c>
      <c r="AD9" s="44"/>
      <c r="AE9" s="44">
        <f>F9*AD9</f>
        <v>0</v>
      </c>
      <c r="AF9" s="31"/>
      <c r="AG9" s="31">
        <f>F9*AF9</f>
        <v>0</v>
      </c>
      <c r="AH9" s="44"/>
      <c r="AI9" s="44">
        <f>F9*AH9</f>
        <v>0</v>
      </c>
      <c r="AJ9" s="44"/>
      <c r="AK9" s="44">
        <f>F9*AJ9</f>
        <v>0</v>
      </c>
      <c r="AL9" s="44"/>
      <c r="AM9" s="69">
        <f>F9*AL9</f>
        <v>0</v>
      </c>
      <c r="AN9" s="44"/>
      <c r="AO9" s="44">
        <f>F9*AN9</f>
        <v>0</v>
      </c>
      <c r="AP9" s="44"/>
      <c r="AQ9" s="12">
        <f>F9*AP9</f>
        <v>0</v>
      </c>
    </row>
    <row r="10" spans="1:43" s="55" customFormat="1" ht="51.75" x14ac:dyDescent="0.25">
      <c r="A10" s="47">
        <v>2</v>
      </c>
      <c r="B10" s="58" t="s">
        <v>27</v>
      </c>
      <c r="C10" s="58" t="s">
        <v>28</v>
      </c>
      <c r="D10" s="59" t="s">
        <v>29</v>
      </c>
      <c r="E10" s="60">
        <v>93.93</v>
      </c>
      <c r="F10" s="44">
        <v>500</v>
      </c>
      <c r="G10" s="52">
        <f t="shared" ref="G10:G22" si="0">E10*F10</f>
        <v>46965</v>
      </c>
      <c r="H10" s="53" t="s">
        <v>11</v>
      </c>
      <c r="I10" s="49" t="s">
        <v>16</v>
      </c>
      <c r="J10" s="49" t="s">
        <v>17</v>
      </c>
      <c r="K10" s="54" t="s">
        <v>12</v>
      </c>
      <c r="L10" s="61"/>
      <c r="M10" s="61">
        <f t="shared" ref="M10:M22" si="1">F10*L10</f>
        <v>0</v>
      </c>
      <c r="N10" s="44"/>
      <c r="O10" s="44">
        <f t="shared" ref="O10:O22" si="2">F10*N10</f>
        <v>0</v>
      </c>
      <c r="P10" s="44"/>
      <c r="Q10" s="44">
        <f t="shared" ref="Q10:Q22" si="3">F10*P10</f>
        <v>0</v>
      </c>
      <c r="R10" s="44"/>
      <c r="S10" s="44">
        <f t="shared" ref="S10:S59" si="4">F10*R10</f>
        <v>0</v>
      </c>
      <c r="T10" s="44"/>
      <c r="U10" s="44">
        <f t="shared" ref="U10:U59" si="5">F10*T10</f>
        <v>0</v>
      </c>
      <c r="V10" s="44"/>
      <c r="W10" s="44">
        <f t="shared" ref="W10:W59" si="6">F10*V10</f>
        <v>0</v>
      </c>
      <c r="X10" s="31"/>
      <c r="Y10" s="31">
        <f t="shared" ref="Y10:Y59" si="7">F10*X10</f>
        <v>0</v>
      </c>
      <c r="Z10" s="44"/>
      <c r="AA10" s="44">
        <f t="shared" ref="AA10:AA23" si="8">F10*Z10</f>
        <v>0</v>
      </c>
      <c r="AB10" s="44"/>
      <c r="AC10" s="44">
        <f t="shared" ref="AC10:AC59" si="9">F10*AB10</f>
        <v>0</v>
      </c>
      <c r="AD10" s="44"/>
      <c r="AE10" s="44">
        <f t="shared" ref="AE10:AE59" si="10">F10*AD10</f>
        <v>0</v>
      </c>
      <c r="AF10" s="31"/>
      <c r="AG10" s="31">
        <f t="shared" ref="AG10:AG59" si="11">F10*AF10</f>
        <v>0</v>
      </c>
      <c r="AH10" s="44"/>
      <c r="AI10" s="44">
        <f t="shared" ref="AI10:AI59" si="12">F10*AH10</f>
        <v>0</v>
      </c>
      <c r="AJ10" s="44"/>
      <c r="AK10" s="44">
        <f t="shared" ref="AK10:AK59" si="13">F10*AJ10</f>
        <v>0</v>
      </c>
      <c r="AL10" s="44"/>
      <c r="AM10" s="69">
        <f t="shared" ref="AM10:AM59" si="14">F10*AL10</f>
        <v>0</v>
      </c>
      <c r="AN10" s="44"/>
      <c r="AO10" s="44">
        <f t="shared" ref="AO10:AO59" si="15">F10*AN10</f>
        <v>0</v>
      </c>
      <c r="AP10" s="44"/>
      <c r="AQ10" s="12">
        <f t="shared" ref="AQ10:AQ59" si="16">F10*AP10</f>
        <v>0</v>
      </c>
    </row>
    <row r="11" spans="1:43" s="55" customFormat="1" ht="51.75" x14ac:dyDescent="0.25">
      <c r="A11" s="47">
        <v>3</v>
      </c>
      <c r="B11" s="58" t="s">
        <v>30</v>
      </c>
      <c r="C11" s="58" t="s">
        <v>31</v>
      </c>
      <c r="D11" s="59" t="s">
        <v>26</v>
      </c>
      <c r="E11" s="60">
        <v>43.63</v>
      </c>
      <c r="F11" s="44">
        <v>1300</v>
      </c>
      <c r="G11" s="52">
        <f t="shared" si="0"/>
        <v>56719</v>
      </c>
      <c r="H11" s="53" t="s">
        <v>11</v>
      </c>
      <c r="I11" s="49" t="s">
        <v>16</v>
      </c>
      <c r="J11" s="49" t="s">
        <v>17</v>
      </c>
      <c r="K11" s="54" t="s">
        <v>12</v>
      </c>
      <c r="L11" s="61"/>
      <c r="M11" s="61">
        <f t="shared" si="1"/>
        <v>0</v>
      </c>
      <c r="N11" s="44"/>
      <c r="O11" s="44">
        <f t="shared" si="2"/>
        <v>0</v>
      </c>
      <c r="P11" s="44"/>
      <c r="Q11" s="44">
        <f t="shared" si="3"/>
        <v>0</v>
      </c>
      <c r="R11" s="44"/>
      <c r="S11" s="44">
        <f t="shared" si="4"/>
        <v>0</v>
      </c>
      <c r="T11" s="44"/>
      <c r="U11" s="44">
        <f t="shared" si="5"/>
        <v>0</v>
      </c>
      <c r="V11" s="44"/>
      <c r="W11" s="44">
        <f t="shared" si="6"/>
        <v>0</v>
      </c>
      <c r="X11" s="31"/>
      <c r="Y11" s="31">
        <f t="shared" si="7"/>
        <v>0</v>
      </c>
      <c r="Z11" s="44"/>
      <c r="AA11" s="44">
        <f t="shared" si="8"/>
        <v>0</v>
      </c>
      <c r="AB11" s="44"/>
      <c r="AC11" s="44">
        <f t="shared" si="9"/>
        <v>0</v>
      </c>
      <c r="AD11" s="44"/>
      <c r="AE11" s="44">
        <f t="shared" si="10"/>
        <v>0</v>
      </c>
      <c r="AF11" s="31"/>
      <c r="AG11" s="31">
        <f t="shared" si="11"/>
        <v>0</v>
      </c>
      <c r="AH11" s="44"/>
      <c r="AI11" s="44">
        <f t="shared" si="12"/>
        <v>0</v>
      </c>
      <c r="AJ11" s="44"/>
      <c r="AK11" s="44">
        <f t="shared" si="13"/>
        <v>0</v>
      </c>
      <c r="AL11" s="44"/>
      <c r="AM11" s="69">
        <f t="shared" si="14"/>
        <v>0</v>
      </c>
      <c r="AN11" s="44"/>
      <c r="AO11" s="44">
        <f t="shared" si="15"/>
        <v>0</v>
      </c>
      <c r="AP11" s="44"/>
      <c r="AQ11" s="12">
        <f t="shared" si="16"/>
        <v>0</v>
      </c>
    </row>
    <row r="12" spans="1:43" s="55" customFormat="1" ht="51.75" x14ac:dyDescent="0.25">
      <c r="A12" s="47">
        <v>4</v>
      </c>
      <c r="B12" s="58" t="s">
        <v>32</v>
      </c>
      <c r="C12" s="58" t="s">
        <v>33</v>
      </c>
      <c r="D12" s="59" t="s">
        <v>29</v>
      </c>
      <c r="E12" s="60">
        <v>28.53</v>
      </c>
      <c r="F12" s="44">
        <v>7000</v>
      </c>
      <c r="G12" s="52">
        <f t="shared" si="0"/>
        <v>199710</v>
      </c>
      <c r="H12" s="53" t="s">
        <v>11</v>
      </c>
      <c r="I12" s="49" t="s">
        <v>16</v>
      </c>
      <c r="J12" s="49" t="s">
        <v>17</v>
      </c>
      <c r="K12" s="54" t="s">
        <v>12</v>
      </c>
      <c r="L12" s="61"/>
      <c r="M12" s="61">
        <f t="shared" si="1"/>
        <v>0</v>
      </c>
      <c r="N12" s="44"/>
      <c r="O12" s="44">
        <f t="shared" si="2"/>
        <v>0</v>
      </c>
      <c r="P12" s="44"/>
      <c r="Q12" s="44">
        <f t="shared" si="3"/>
        <v>0</v>
      </c>
      <c r="R12" s="44"/>
      <c r="S12" s="44">
        <f t="shared" si="4"/>
        <v>0</v>
      </c>
      <c r="T12" s="44"/>
      <c r="U12" s="44">
        <f t="shared" si="5"/>
        <v>0</v>
      </c>
      <c r="V12" s="44"/>
      <c r="W12" s="44">
        <f t="shared" si="6"/>
        <v>0</v>
      </c>
      <c r="X12" s="31"/>
      <c r="Y12" s="31">
        <f t="shared" si="7"/>
        <v>0</v>
      </c>
      <c r="Z12" s="44"/>
      <c r="AA12" s="44">
        <f t="shared" si="8"/>
        <v>0</v>
      </c>
      <c r="AB12" s="44"/>
      <c r="AC12" s="44">
        <f t="shared" si="9"/>
        <v>0</v>
      </c>
      <c r="AD12" s="44"/>
      <c r="AE12" s="44">
        <f t="shared" si="10"/>
        <v>0</v>
      </c>
      <c r="AF12" s="31"/>
      <c r="AG12" s="31">
        <f t="shared" si="11"/>
        <v>0</v>
      </c>
      <c r="AH12" s="44"/>
      <c r="AI12" s="44">
        <f t="shared" si="12"/>
        <v>0</v>
      </c>
      <c r="AJ12" s="44"/>
      <c r="AK12" s="44">
        <f t="shared" si="13"/>
        <v>0</v>
      </c>
      <c r="AL12" s="44"/>
      <c r="AM12" s="69">
        <f t="shared" si="14"/>
        <v>0</v>
      </c>
      <c r="AN12" s="44"/>
      <c r="AO12" s="44">
        <f t="shared" si="15"/>
        <v>0</v>
      </c>
      <c r="AP12" s="44"/>
      <c r="AQ12" s="12">
        <f t="shared" si="16"/>
        <v>0</v>
      </c>
    </row>
    <row r="13" spans="1:43" s="55" customFormat="1" ht="51.75" x14ac:dyDescent="0.25">
      <c r="A13" s="47">
        <v>5</v>
      </c>
      <c r="B13" s="62" t="s">
        <v>34</v>
      </c>
      <c r="C13" s="62" t="s">
        <v>35</v>
      </c>
      <c r="D13" s="63" t="s">
        <v>29</v>
      </c>
      <c r="E13" s="64">
        <v>9.44</v>
      </c>
      <c r="F13" s="65">
        <v>1500</v>
      </c>
      <c r="G13" s="52">
        <f t="shared" si="0"/>
        <v>14160</v>
      </c>
      <c r="H13" s="53" t="s">
        <v>11</v>
      </c>
      <c r="I13" s="49" t="s">
        <v>16</v>
      </c>
      <c r="J13" s="49" t="s">
        <v>17</v>
      </c>
      <c r="K13" s="54" t="s">
        <v>12</v>
      </c>
      <c r="L13" s="61"/>
      <c r="M13" s="61">
        <f t="shared" si="1"/>
        <v>0</v>
      </c>
      <c r="N13" s="44"/>
      <c r="O13" s="44">
        <f t="shared" si="2"/>
        <v>0</v>
      </c>
      <c r="P13" s="44"/>
      <c r="Q13" s="44">
        <f t="shared" si="3"/>
        <v>0</v>
      </c>
      <c r="R13" s="44"/>
      <c r="S13" s="44">
        <f t="shared" si="4"/>
        <v>0</v>
      </c>
      <c r="T13" s="44"/>
      <c r="U13" s="44">
        <f t="shared" si="5"/>
        <v>0</v>
      </c>
      <c r="V13" s="44"/>
      <c r="W13" s="44">
        <f t="shared" si="6"/>
        <v>0</v>
      </c>
      <c r="X13" s="31"/>
      <c r="Y13" s="31">
        <f t="shared" si="7"/>
        <v>0</v>
      </c>
      <c r="Z13" s="44"/>
      <c r="AA13" s="44">
        <f t="shared" si="8"/>
        <v>0</v>
      </c>
      <c r="AB13" s="44"/>
      <c r="AC13" s="44">
        <f t="shared" si="9"/>
        <v>0</v>
      </c>
      <c r="AD13" s="44"/>
      <c r="AE13" s="44">
        <f t="shared" si="10"/>
        <v>0</v>
      </c>
      <c r="AF13" s="31"/>
      <c r="AG13" s="31">
        <f t="shared" si="11"/>
        <v>0</v>
      </c>
      <c r="AH13" s="44"/>
      <c r="AI13" s="44">
        <f t="shared" si="12"/>
        <v>0</v>
      </c>
      <c r="AJ13" s="44"/>
      <c r="AK13" s="44">
        <f t="shared" si="13"/>
        <v>0</v>
      </c>
      <c r="AL13" s="44"/>
      <c r="AM13" s="69">
        <f t="shared" si="14"/>
        <v>0</v>
      </c>
      <c r="AN13" s="44"/>
      <c r="AO13" s="44">
        <f t="shared" si="15"/>
        <v>0</v>
      </c>
      <c r="AP13" s="44"/>
      <c r="AQ13" s="12">
        <f t="shared" si="16"/>
        <v>0</v>
      </c>
    </row>
    <row r="14" spans="1:43" s="55" customFormat="1" ht="51.75" x14ac:dyDescent="0.25">
      <c r="A14" s="47">
        <v>6</v>
      </c>
      <c r="B14" s="58" t="s">
        <v>36</v>
      </c>
      <c r="C14" s="58" t="s">
        <v>37</v>
      </c>
      <c r="D14" s="59" t="s">
        <v>26</v>
      </c>
      <c r="E14" s="60">
        <v>38.47</v>
      </c>
      <c r="F14" s="44">
        <v>500</v>
      </c>
      <c r="G14" s="52">
        <f t="shared" si="0"/>
        <v>19235</v>
      </c>
      <c r="H14" s="53" t="s">
        <v>11</v>
      </c>
      <c r="I14" s="49" t="s">
        <v>16</v>
      </c>
      <c r="J14" s="49" t="s">
        <v>17</v>
      </c>
      <c r="K14" s="54" t="s">
        <v>12</v>
      </c>
      <c r="L14" s="61"/>
      <c r="M14" s="61">
        <f t="shared" si="1"/>
        <v>0</v>
      </c>
      <c r="N14" s="44"/>
      <c r="O14" s="44">
        <f t="shared" si="2"/>
        <v>0</v>
      </c>
      <c r="P14" s="44"/>
      <c r="Q14" s="44">
        <f t="shared" si="3"/>
        <v>0</v>
      </c>
      <c r="R14" s="44"/>
      <c r="S14" s="44">
        <f t="shared" si="4"/>
        <v>0</v>
      </c>
      <c r="T14" s="44"/>
      <c r="U14" s="44">
        <f t="shared" si="5"/>
        <v>0</v>
      </c>
      <c r="V14" s="44"/>
      <c r="W14" s="44">
        <f t="shared" si="6"/>
        <v>0</v>
      </c>
      <c r="X14" s="31"/>
      <c r="Y14" s="31">
        <f t="shared" si="7"/>
        <v>0</v>
      </c>
      <c r="Z14" s="44"/>
      <c r="AA14" s="44">
        <f t="shared" si="8"/>
        <v>0</v>
      </c>
      <c r="AB14" s="44"/>
      <c r="AC14" s="44">
        <f t="shared" si="9"/>
        <v>0</v>
      </c>
      <c r="AD14" s="44"/>
      <c r="AE14" s="44">
        <f t="shared" si="10"/>
        <v>0</v>
      </c>
      <c r="AF14" s="31"/>
      <c r="AG14" s="31">
        <f t="shared" si="11"/>
        <v>0</v>
      </c>
      <c r="AH14" s="44"/>
      <c r="AI14" s="44">
        <f t="shared" si="12"/>
        <v>0</v>
      </c>
      <c r="AJ14" s="44"/>
      <c r="AK14" s="44">
        <f t="shared" si="13"/>
        <v>0</v>
      </c>
      <c r="AL14" s="44"/>
      <c r="AM14" s="69">
        <f t="shared" si="14"/>
        <v>0</v>
      </c>
      <c r="AN14" s="44"/>
      <c r="AO14" s="44">
        <f t="shared" si="15"/>
        <v>0</v>
      </c>
      <c r="AP14" s="44"/>
      <c r="AQ14" s="12">
        <f t="shared" si="16"/>
        <v>0</v>
      </c>
    </row>
    <row r="15" spans="1:43" s="55" customFormat="1" ht="51.75" x14ac:dyDescent="0.25">
      <c r="A15" s="47">
        <v>7</v>
      </c>
      <c r="B15" s="58" t="s">
        <v>38</v>
      </c>
      <c r="C15" s="58" t="s">
        <v>39</v>
      </c>
      <c r="D15" s="59" t="s">
        <v>29</v>
      </c>
      <c r="E15" s="60">
        <v>7.93</v>
      </c>
      <c r="F15" s="44">
        <v>100</v>
      </c>
      <c r="G15" s="52">
        <f t="shared" si="0"/>
        <v>793</v>
      </c>
      <c r="H15" s="53" t="s">
        <v>11</v>
      </c>
      <c r="I15" s="49" t="s">
        <v>16</v>
      </c>
      <c r="J15" s="49" t="s">
        <v>17</v>
      </c>
      <c r="K15" s="54" t="s">
        <v>12</v>
      </c>
      <c r="L15" s="61"/>
      <c r="M15" s="61">
        <f t="shared" si="1"/>
        <v>0</v>
      </c>
      <c r="N15" s="44"/>
      <c r="O15" s="44">
        <f t="shared" si="2"/>
        <v>0</v>
      </c>
      <c r="P15" s="44"/>
      <c r="Q15" s="44">
        <f t="shared" si="3"/>
        <v>0</v>
      </c>
      <c r="R15" s="44"/>
      <c r="S15" s="44">
        <f t="shared" si="4"/>
        <v>0</v>
      </c>
      <c r="T15" s="44"/>
      <c r="U15" s="44">
        <f t="shared" si="5"/>
        <v>0</v>
      </c>
      <c r="V15" s="44"/>
      <c r="W15" s="44">
        <f t="shared" si="6"/>
        <v>0</v>
      </c>
      <c r="X15" s="31"/>
      <c r="Y15" s="31">
        <f t="shared" si="7"/>
        <v>0</v>
      </c>
      <c r="Z15" s="44"/>
      <c r="AA15" s="44">
        <f t="shared" si="8"/>
        <v>0</v>
      </c>
      <c r="AB15" s="44"/>
      <c r="AC15" s="44">
        <f t="shared" si="9"/>
        <v>0</v>
      </c>
      <c r="AD15" s="44"/>
      <c r="AE15" s="44">
        <f t="shared" si="10"/>
        <v>0</v>
      </c>
      <c r="AF15" s="31"/>
      <c r="AG15" s="31">
        <f t="shared" si="11"/>
        <v>0</v>
      </c>
      <c r="AH15" s="44"/>
      <c r="AI15" s="44">
        <f t="shared" si="12"/>
        <v>0</v>
      </c>
      <c r="AJ15" s="44"/>
      <c r="AK15" s="44">
        <f t="shared" si="13"/>
        <v>0</v>
      </c>
      <c r="AL15" s="44"/>
      <c r="AM15" s="69">
        <f t="shared" si="14"/>
        <v>0</v>
      </c>
      <c r="AN15" s="44"/>
      <c r="AO15" s="44">
        <f t="shared" si="15"/>
        <v>0</v>
      </c>
      <c r="AP15" s="44"/>
      <c r="AQ15" s="12">
        <f t="shared" si="16"/>
        <v>0</v>
      </c>
    </row>
    <row r="16" spans="1:43" ht="51.75" x14ac:dyDescent="0.25">
      <c r="A16" s="41">
        <v>8</v>
      </c>
      <c r="B16" s="23" t="s">
        <v>40</v>
      </c>
      <c r="C16" s="23" t="s">
        <v>41</v>
      </c>
      <c r="D16" s="24" t="s">
        <v>26</v>
      </c>
      <c r="E16" s="29">
        <v>95.65</v>
      </c>
      <c r="F16" s="31">
        <v>1500</v>
      </c>
      <c r="G16" s="20">
        <f t="shared" si="0"/>
        <v>143475</v>
      </c>
      <c r="H16" s="5" t="s">
        <v>11</v>
      </c>
      <c r="I16" s="6" t="s">
        <v>16</v>
      </c>
      <c r="J16" s="6" t="s">
        <v>17</v>
      </c>
      <c r="K16" s="7" t="s">
        <v>12</v>
      </c>
      <c r="L16" s="21"/>
      <c r="M16" s="61">
        <f t="shared" si="1"/>
        <v>0</v>
      </c>
      <c r="N16" s="12"/>
      <c r="O16" s="44">
        <f t="shared" si="2"/>
        <v>0</v>
      </c>
      <c r="P16" s="12"/>
      <c r="Q16" s="44">
        <f t="shared" si="3"/>
        <v>0</v>
      </c>
      <c r="R16" s="12"/>
      <c r="S16" s="44">
        <f t="shared" si="4"/>
        <v>0</v>
      </c>
      <c r="T16" s="12"/>
      <c r="U16" s="44">
        <f t="shared" si="5"/>
        <v>0</v>
      </c>
      <c r="V16" s="12"/>
      <c r="W16" s="44">
        <f t="shared" si="6"/>
        <v>0</v>
      </c>
      <c r="X16" s="31"/>
      <c r="Y16" s="31">
        <f t="shared" si="7"/>
        <v>0</v>
      </c>
      <c r="Z16" s="12"/>
      <c r="AA16" s="44">
        <f t="shared" si="8"/>
        <v>0</v>
      </c>
      <c r="AB16" s="12"/>
      <c r="AC16" s="44">
        <f t="shared" si="9"/>
        <v>0</v>
      </c>
      <c r="AD16" s="12"/>
      <c r="AE16" s="44">
        <f t="shared" si="10"/>
        <v>0</v>
      </c>
      <c r="AF16" s="31"/>
      <c r="AG16" s="31">
        <f t="shared" si="11"/>
        <v>0</v>
      </c>
      <c r="AH16" s="43">
        <v>95.65</v>
      </c>
      <c r="AI16" s="44">
        <f t="shared" si="12"/>
        <v>143475</v>
      </c>
      <c r="AJ16" s="12"/>
      <c r="AK16" s="44">
        <f t="shared" si="13"/>
        <v>0</v>
      </c>
      <c r="AL16" s="12"/>
      <c r="AM16" s="69">
        <f t="shared" si="14"/>
        <v>0</v>
      </c>
      <c r="AN16" s="12"/>
      <c r="AO16" s="44">
        <f t="shared" si="15"/>
        <v>0</v>
      </c>
      <c r="AP16" s="43">
        <f>AH16</f>
        <v>95.65</v>
      </c>
      <c r="AQ16" s="12">
        <f t="shared" si="16"/>
        <v>143475</v>
      </c>
    </row>
    <row r="17" spans="1:44" s="55" customFormat="1" ht="51.75" x14ac:dyDescent="0.25">
      <c r="A17" s="47">
        <v>9</v>
      </c>
      <c r="B17" s="58" t="s">
        <v>42</v>
      </c>
      <c r="C17" s="58" t="s">
        <v>33</v>
      </c>
      <c r="D17" s="59" t="s">
        <v>29</v>
      </c>
      <c r="E17" s="60">
        <v>22.96</v>
      </c>
      <c r="F17" s="44">
        <v>7000</v>
      </c>
      <c r="G17" s="52">
        <f t="shared" si="0"/>
        <v>160720</v>
      </c>
      <c r="H17" s="53" t="s">
        <v>11</v>
      </c>
      <c r="I17" s="49" t="s">
        <v>16</v>
      </c>
      <c r="J17" s="49" t="s">
        <v>17</v>
      </c>
      <c r="K17" s="54" t="s">
        <v>12</v>
      </c>
      <c r="L17" s="61"/>
      <c r="M17" s="61">
        <f t="shared" si="1"/>
        <v>0</v>
      </c>
      <c r="N17" s="44"/>
      <c r="O17" s="44">
        <f t="shared" si="2"/>
        <v>0</v>
      </c>
      <c r="P17" s="44"/>
      <c r="Q17" s="44">
        <f t="shared" si="3"/>
        <v>0</v>
      </c>
      <c r="R17" s="44"/>
      <c r="S17" s="44">
        <f t="shared" si="4"/>
        <v>0</v>
      </c>
      <c r="T17" s="44"/>
      <c r="U17" s="44">
        <f t="shared" si="5"/>
        <v>0</v>
      </c>
      <c r="V17" s="44"/>
      <c r="W17" s="44">
        <f t="shared" si="6"/>
        <v>0</v>
      </c>
      <c r="X17" s="31"/>
      <c r="Y17" s="31">
        <f t="shared" si="7"/>
        <v>0</v>
      </c>
      <c r="Z17" s="44"/>
      <c r="AA17" s="44">
        <f t="shared" si="8"/>
        <v>0</v>
      </c>
      <c r="AB17" s="44"/>
      <c r="AC17" s="44">
        <f t="shared" si="9"/>
        <v>0</v>
      </c>
      <c r="AD17" s="44"/>
      <c r="AE17" s="44">
        <f t="shared" si="10"/>
        <v>0</v>
      </c>
      <c r="AF17" s="31"/>
      <c r="AG17" s="31">
        <f t="shared" si="11"/>
        <v>0</v>
      </c>
      <c r="AH17" s="44"/>
      <c r="AI17" s="44">
        <f t="shared" si="12"/>
        <v>0</v>
      </c>
      <c r="AJ17" s="44"/>
      <c r="AK17" s="44">
        <f t="shared" si="13"/>
        <v>0</v>
      </c>
      <c r="AL17" s="44"/>
      <c r="AM17" s="69">
        <f t="shared" si="14"/>
        <v>0</v>
      </c>
      <c r="AN17" s="44"/>
      <c r="AO17" s="44">
        <f t="shared" si="15"/>
        <v>0</v>
      </c>
      <c r="AP17" s="44"/>
      <c r="AQ17" s="12">
        <f t="shared" si="16"/>
        <v>0</v>
      </c>
    </row>
    <row r="18" spans="1:44" ht="51.75" x14ac:dyDescent="0.25">
      <c r="A18" s="41">
        <v>10</v>
      </c>
      <c r="B18" s="12" t="s">
        <v>43</v>
      </c>
      <c r="C18" s="23" t="s">
        <v>44</v>
      </c>
      <c r="D18" s="24" t="s">
        <v>45</v>
      </c>
      <c r="E18" s="29">
        <v>7119.1</v>
      </c>
      <c r="F18" s="31">
        <v>500</v>
      </c>
      <c r="G18" s="20">
        <f t="shared" si="0"/>
        <v>3559550</v>
      </c>
      <c r="H18" s="5" t="s">
        <v>11</v>
      </c>
      <c r="I18" s="6" t="s">
        <v>16</v>
      </c>
      <c r="J18" s="6" t="s">
        <v>17</v>
      </c>
      <c r="K18" s="7" t="s">
        <v>12</v>
      </c>
      <c r="L18" s="21"/>
      <c r="M18" s="61">
        <f t="shared" si="1"/>
        <v>0</v>
      </c>
      <c r="N18" s="12"/>
      <c r="O18" s="44">
        <f t="shared" si="2"/>
        <v>0</v>
      </c>
      <c r="P18" s="43">
        <v>7119</v>
      </c>
      <c r="Q18" s="44">
        <f t="shared" si="3"/>
        <v>3559500</v>
      </c>
      <c r="R18" s="12"/>
      <c r="S18" s="44">
        <f t="shared" si="4"/>
        <v>0</v>
      </c>
      <c r="T18" s="12"/>
      <c r="U18" s="44">
        <f t="shared" si="5"/>
        <v>0</v>
      </c>
      <c r="V18" s="12"/>
      <c r="W18" s="44">
        <f t="shared" si="6"/>
        <v>0</v>
      </c>
      <c r="X18" s="31"/>
      <c r="Y18" s="31">
        <f t="shared" si="7"/>
        <v>0</v>
      </c>
      <c r="Z18" s="12"/>
      <c r="AA18" s="44">
        <f t="shared" si="8"/>
        <v>0</v>
      </c>
      <c r="AB18" s="12"/>
      <c r="AC18" s="44">
        <f t="shared" si="9"/>
        <v>0</v>
      </c>
      <c r="AD18" s="12"/>
      <c r="AE18" s="44">
        <f t="shared" si="10"/>
        <v>0</v>
      </c>
      <c r="AF18" s="31"/>
      <c r="AG18" s="31">
        <f t="shared" si="11"/>
        <v>0</v>
      </c>
      <c r="AH18" s="12"/>
      <c r="AI18" s="44">
        <f t="shared" si="12"/>
        <v>0</v>
      </c>
      <c r="AJ18" s="12"/>
      <c r="AK18" s="44">
        <f t="shared" si="13"/>
        <v>0</v>
      </c>
      <c r="AL18" s="12"/>
      <c r="AM18" s="69">
        <f t="shared" si="14"/>
        <v>0</v>
      </c>
      <c r="AN18" s="12"/>
      <c r="AO18" s="44">
        <f t="shared" si="15"/>
        <v>0</v>
      </c>
      <c r="AP18" s="43">
        <f>P18</f>
        <v>7119</v>
      </c>
      <c r="AQ18" s="12">
        <f t="shared" si="16"/>
        <v>3559500</v>
      </c>
    </row>
    <row r="19" spans="1:44" ht="51.75" x14ac:dyDescent="0.25">
      <c r="A19" s="41">
        <v>11</v>
      </c>
      <c r="B19" s="23" t="s">
        <v>46</v>
      </c>
      <c r="C19" s="23" t="s">
        <v>47</v>
      </c>
      <c r="D19" s="24" t="s">
        <v>26</v>
      </c>
      <c r="E19" s="29">
        <v>132.74</v>
      </c>
      <c r="F19" s="32">
        <v>15600</v>
      </c>
      <c r="G19" s="20">
        <f t="shared" si="0"/>
        <v>2070744.0000000002</v>
      </c>
      <c r="H19" s="5" t="s">
        <v>11</v>
      </c>
      <c r="I19" s="6" t="s">
        <v>16</v>
      </c>
      <c r="J19" s="6" t="s">
        <v>17</v>
      </c>
      <c r="K19" s="7" t="s">
        <v>12</v>
      </c>
      <c r="L19" s="21"/>
      <c r="M19" s="61">
        <f t="shared" si="1"/>
        <v>0</v>
      </c>
      <c r="N19" s="12"/>
      <c r="O19" s="44">
        <f t="shared" si="2"/>
        <v>0</v>
      </c>
      <c r="P19" s="12"/>
      <c r="Q19" s="44">
        <f t="shared" si="3"/>
        <v>0</v>
      </c>
      <c r="R19" s="12"/>
      <c r="S19" s="44">
        <f t="shared" si="4"/>
        <v>0</v>
      </c>
      <c r="T19" s="12">
        <v>132.69999999999999</v>
      </c>
      <c r="U19" s="44">
        <f t="shared" si="5"/>
        <v>2070119.9999999998</v>
      </c>
      <c r="V19" s="12"/>
      <c r="W19" s="44">
        <f t="shared" si="6"/>
        <v>0</v>
      </c>
      <c r="X19" s="43">
        <v>129.5</v>
      </c>
      <c r="Y19" s="31">
        <f t="shared" si="7"/>
        <v>2020200</v>
      </c>
      <c r="Z19" s="12"/>
      <c r="AA19" s="44">
        <f t="shared" si="8"/>
        <v>0</v>
      </c>
      <c r="AB19" s="12"/>
      <c r="AC19" s="44">
        <f t="shared" si="9"/>
        <v>0</v>
      </c>
      <c r="AD19" s="12"/>
      <c r="AE19" s="44">
        <f t="shared" si="10"/>
        <v>0</v>
      </c>
      <c r="AF19" s="31"/>
      <c r="AG19" s="31">
        <f t="shared" si="11"/>
        <v>0</v>
      </c>
      <c r="AH19" s="12"/>
      <c r="AI19" s="44">
        <f t="shared" si="12"/>
        <v>0</v>
      </c>
      <c r="AJ19" s="12"/>
      <c r="AK19" s="44">
        <f t="shared" si="13"/>
        <v>0</v>
      </c>
      <c r="AL19" s="12"/>
      <c r="AM19" s="69">
        <f t="shared" si="14"/>
        <v>0</v>
      </c>
      <c r="AN19" s="12"/>
      <c r="AO19" s="44">
        <f t="shared" si="15"/>
        <v>0</v>
      </c>
      <c r="AP19" s="43">
        <f>X19</f>
        <v>129.5</v>
      </c>
      <c r="AQ19" s="12">
        <f t="shared" si="16"/>
        <v>2020200</v>
      </c>
    </row>
    <row r="20" spans="1:44" ht="51.75" x14ac:dyDescent="0.25">
      <c r="A20" s="41">
        <v>12</v>
      </c>
      <c r="B20" s="23" t="s">
        <v>48</v>
      </c>
      <c r="C20" s="23" t="s">
        <v>49</v>
      </c>
      <c r="D20" s="24" t="s">
        <v>45</v>
      </c>
      <c r="E20" s="29">
        <v>2500</v>
      </c>
      <c r="F20" s="31">
        <v>280</v>
      </c>
      <c r="G20" s="20">
        <f t="shared" si="0"/>
        <v>700000</v>
      </c>
      <c r="H20" s="5" t="s">
        <v>11</v>
      </c>
      <c r="I20" s="6" t="s">
        <v>16</v>
      </c>
      <c r="J20" s="6" t="s">
        <v>17</v>
      </c>
      <c r="K20" s="7" t="s">
        <v>12</v>
      </c>
      <c r="L20" s="42">
        <v>2400</v>
      </c>
      <c r="M20" s="61">
        <f t="shared" si="1"/>
        <v>672000</v>
      </c>
      <c r="N20" s="12">
        <v>2450</v>
      </c>
      <c r="O20" s="44">
        <f t="shared" si="2"/>
        <v>686000</v>
      </c>
      <c r="P20" s="12"/>
      <c r="Q20" s="44">
        <f t="shared" si="3"/>
        <v>0</v>
      </c>
      <c r="R20" s="12"/>
      <c r="S20" s="44">
        <f t="shared" si="4"/>
        <v>0</v>
      </c>
      <c r="T20" s="12"/>
      <c r="U20" s="44">
        <f t="shared" si="5"/>
        <v>0</v>
      </c>
      <c r="V20" s="12"/>
      <c r="W20" s="44">
        <f t="shared" si="6"/>
        <v>0</v>
      </c>
      <c r="X20" s="31"/>
      <c r="Y20" s="31">
        <f t="shared" si="7"/>
        <v>0</v>
      </c>
      <c r="Z20" s="12"/>
      <c r="AA20" s="44">
        <f t="shared" si="8"/>
        <v>0</v>
      </c>
      <c r="AB20" s="12"/>
      <c r="AC20" s="44">
        <f t="shared" si="9"/>
        <v>0</v>
      </c>
      <c r="AD20" s="12"/>
      <c r="AE20" s="44">
        <f t="shared" si="10"/>
        <v>0</v>
      </c>
      <c r="AF20" s="31"/>
      <c r="AG20" s="31">
        <f t="shared" si="11"/>
        <v>0</v>
      </c>
      <c r="AH20" s="12"/>
      <c r="AI20" s="44">
        <f t="shared" si="12"/>
        <v>0</v>
      </c>
      <c r="AJ20" s="12"/>
      <c r="AK20" s="44">
        <f t="shared" si="13"/>
        <v>0</v>
      </c>
      <c r="AL20" s="12"/>
      <c r="AM20" s="69">
        <f t="shared" si="14"/>
        <v>0</v>
      </c>
      <c r="AN20" s="12"/>
      <c r="AO20" s="44">
        <f t="shared" si="15"/>
        <v>0</v>
      </c>
      <c r="AP20" s="42">
        <f>L20</f>
        <v>2400</v>
      </c>
      <c r="AQ20" s="12">
        <f t="shared" si="16"/>
        <v>672000</v>
      </c>
    </row>
    <row r="21" spans="1:44" ht="51.75" x14ac:dyDescent="0.25">
      <c r="A21" s="41">
        <v>13</v>
      </c>
      <c r="B21" s="23" t="s">
        <v>50</v>
      </c>
      <c r="C21" s="25" t="s">
        <v>51</v>
      </c>
      <c r="D21" s="24" t="s">
        <v>45</v>
      </c>
      <c r="E21" s="29">
        <v>4000</v>
      </c>
      <c r="F21" s="31">
        <v>1200</v>
      </c>
      <c r="G21" s="20">
        <f t="shared" si="0"/>
        <v>4800000</v>
      </c>
      <c r="H21" s="5" t="s">
        <v>11</v>
      </c>
      <c r="I21" s="6" t="s">
        <v>16</v>
      </c>
      <c r="J21" s="6" t="s">
        <v>17</v>
      </c>
      <c r="K21" s="7" t="s">
        <v>12</v>
      </c>
      <c r="L21" s="42">
        <v>3200</v>
      </c>
      <c r="M21" s="61">
        <f t="shared" si="1"/>
        <v>3840000</v>
      </c>
      <c r="N21" s="12"/>
      <c r="O21" s="44">
        <f t="shared" si="2"/>
        <v>0</v>
      </c>
      <c r="P21" s="12"/>
      <c r="Q21" s="44">
        <f t="shared" si="3"/>
        <v>0</v>
      </c>
      <c r="R21" s="12"/>
      <c r="S21" s="44">
        <f t="shared" si="4"/>
        <v>0</v>
      </c>
      <c r="T21" s="12"/>
      <c r="U21" s="44">
        <f t="shared" si="5"/>
        <v>0</v>
      </c>
      <c r="V21" s="12"/>
      <c r="W21" s="44">
        <f t="shared" si="6"/>
        <v>0</v>
      </c>
      <c r="X21" s="31"/>
      <c r="Y21" s="31">
        <f t="shared" si="7"/>
        <v>0</v>
      </c>
      <c r="Z21" s="12"/>
      <c r="AA21" s="44">
        <f t="shared" si="8"/>
        <v>0</v>
      </c>
      <c r="AB21" s="12"/>
      <c r="AC21" s="44">
        <f t="shared" si="9"/>
        <v>0</v>
      </c>
      <c r="AD21" s="12"/>
      <c r="AE21" s="44">
        <f t="shared" si="10"/>
        <v>0</v>
      </c>
      <c r="AF21" s="31"/>
      <c r="AG21" s="31">
        <f t="shared" si="11"/>
        <v>0</v>
      </c>
      <c r="AH21" s="12"/>
      <c r="AI21" s="44">
        <f t="shared" si="12"/>
        <v>0</v>
      </c>
      <c r="AJ21" s="12"/>
      <c r="AK21" s="44">
        <f t="shared" si="13"/>
        <v>0</v>
      </c>
      <c r="AL21" s="12"/>
      <c r="AM21" s="69">
        <f t="shared" si="14"/>
        <v>0</v>
      </c>
      <c r="AN21" s="12"/>
      <c r="AO21" s="44">
        <f t="shared" si="15"/>
        <v>0</v>
      </c>
      <c r="AP21" s="42">
        <f>L21</f>
        <v>3200</v>
      </c>
      <c r="AQ21" s="12">
        <f t="shared" si="16"/>
        <v>3840000</v>
      </c>
    </row>
    <row r="22" spans="1:44" ht="51.75" x14ac:dyDescent="0.25">
      <c r="A22" s="41">
        <v>14</v>
      </c>
      <c r="B22" s="26" t="s">
        <v>52</v>
      </c>
      <c r="C22" s="27" t="s">
        <v>53</v>
      </c>
      <c r="D22" s="28" t="s">
        <v>45</v>
      </c>
      <c r="E22" s="30">
        <v>272.26</v>
      </c>
      <c r="F22" s="33">
        <v>400</v>
      </c>
      <c r="G22" s="20">
        <f t="shared" si="0"/>
        <v>108904</v>
      </c>
      <c r="H22" s="5" t="s">
        <v>11</v>
      </c>
      <c r="I22" s="6" t="s">
        <v>16</v>
      </c>
      <c r="J22" s="6" t="s">
        <v>17</v>
      </c>
      <c r="K22" s="7" t="s">
        <v>12</v>
      </c>
      <c r="L22" s="21"/>
      <c r="M22" s="61">
        <f t="shared" si="1"/>
        <v>0</v>
      </c>
      <c r="N22" s="12"/>
      <c r="O22" s="44">
        <f t="shared" si="2"/>
        <v>0</v>
      </c>
      <c r="P22" s="12"/>
      <c r="Q22" s="44">
        <f t="shared" si="3"/>
        <v>0</v>
      </c>
      <c r="R22" s="12"/>
      <c r="S22" s="44">
        <f t="shared" si="4"/>
        <v>0</v>
      </c>
      <c r="T22" s="12"/>
      <c r="U22" s="44">
        <f t="shared" si="5"/>
        <v>0</v>
      </c>
      <c r="V22" s="12"/>
      <c r="W22" s="44">
        <f t="shared" si="6"/>
        <v>0</v>
      </c>
      <c r="X22" s="31"/>
      <c r="Y22" s="31">
        <f t="shared" si="7"/>
        <v>0</v>
      </c>
      <c r="Z22" s="12"/>
      <c r="AA22" s="44">
        <f t="shared" si="8"/>
        <v>0</v>
      </c>
      <c r="AB22" s="12"/>
      <c r="AC22" s="44">
        <f t="shared" si="9"/>
        <v>0</v>
      </c>
      <c r="AD22" s="12"/>
      <c r="AE22" s="44">
        <f t="shared" si="10"/>
        <v>0</v>
      </c>
      <c r="AF22" s="31"/>
      <c r="AG22" s="31">
        <f t="shared" si="11"/>
        <v>0</v>
      </c>
      <c r="AH22" s="43">
        <v>250</v>
      </c>
      <c r="AI22" s="44">
        <f t="shared" si="12"/>
        <v>100000</v>
      </c>
      <c r="AJ22" s="12"/>
      <c r="AK22" s="44">
        <f t="shared" si="13"/>
        <v>0</v>
      </c>
      <c r="AL22" s="12"/>
      <c r="AM22" s="69">
        <f t="shared" si="14"/>
        <v>0</v>
      </c>
      <c r="AN22" s="12"/>
      <c r="AO22" s="44">
        <f t="shared" si="15"/>
        <v>0</v>
      </c>
      <c r="AP22" s="43">
        <f>AH22</f>
        <v>250</v>
      </c>
      <c r="AQ22" s="12">
        <f t="shared" si="16"/>
        <v>100000</v>
      </c>
    </row>
    <row r="23" spans="1:44" ht="33" customHeight="1" x14ac:dyDescent="0.25">
      <c r="A23" s="41"/>
      <c r="B23" s="14" t="s">
        <v>13</v>
      </c>
      <c r="C23" s="12"/>
      <c r="D23" s="12"/>
      <c r="E23" s="12"/>
      <c r="F23" s="13"/>
      <c r="G23" s="15">
        <f>SUM(G9:G22)</f>
        <v>11888200</v>
      </c>
      <c r="H23" s="5"/>
      <c r="I23" s="6"/>
      <c r="J23" s="6"/>
      <c r="K23" s="7"/>
      <c r="L23" s="12"/>
      <c r="M23" s="22"/>
      <c r="N23" s="12"/>
      <c r="O23" s="15"/>
      <c r="P23" s="12"/>
      <c r="Q23" s="15"/>
      <c r="R23" s="12"/>
      <c r="S23" s="44">
        <f t="shared" si="4"/>
        <v>0</v>
      </c>
      <c r="T23" s="12"/>
      <c r="U23" s="44">
        <f t="shared" si="5"/>
        <v>0</v>
      </c>
      <c r="V23" s="12"/>
      <c r="W23" s="44">
        <f t="shared" si="6"/>
        <v>0</v>
      </c>
      <c r="X23" s="31"/>
      <c r="Y23" s="31">
        <f t="shared" si="7"/>
        <v>0</v>
      </c>
      <c r="Z23" s="12"/>
      <c r="AA23" s="44">
        <f t="shared" si="8"/>
        <v>0</v>
      </c>
      <c r="AB23" s="12"/>
      <c r="AC23" s="44">
        <f t="shared" si="9"/>
        <v>0</v>
      </c>
      <c r="AD23" s="12"/>
      <c r="AE23" s="44">
        <f t="shared" si="10"/>
        <v>0</v>
      </c>
      <c r="AF23" s="31"/>
      <c r="AG23" s="31">
        <f t="shared" si="11"/>
        <v>0</v>
      </c>
      <c r="AH23" s="12"/>
      <c r="AI23" s="44">
        <f t="shared" si="12"/>
        <v>0</v>
      </c>
      <c r="AJ23" s="12"/>
      <c r="AK23" s="44">
        <f t="shared" si="13"/>
        <v>0</v>
      </c>
      <c r="AL23" s="12"/>
      <c r="AM23" s="69">
        <f t="shared" si="14"/>
        <v>0</v>
      </c>
      <c r="AN23" s="12"/>
      <c r="AO23" s="44">
        <f t="shared" si="15"/>
        <v>0</v>
      </c>
      <c r="AP23" s="12"/>
      <c r="AQ23" s="12">
        <f t="shared" si="16"/>
        <v>0</v>
      </c>
    </row>
    <row r="24" spans="1:44" s="73" customFormat="1" ht="33" customHeight="1" x14ac:dyDescent="0.3">
      <c r="A24" s="108" t="s">
        <v>56</v>
      </c>
      <c r="B24" s="108"/>
      <c r="C24" s="108"/>
      <c r="D24" s="108"/>
      <c r="E24" s="108"/>
      <c r="F24" s="108"/>
      <c r="G24" s="108"/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68"/>
      <c r="T24" s="71"/>
      <c r="U24" s="68"/>
      <c r="V24" s="71"/>
      <c r="W24" s="68"/>
      <c r="X24" s="79"/>
      <c r="Y24" s="31"/>
      <c r="Z24" s="71"/>
      <c r="AA24" s="71"/>
      <c r="AB24" s="71"/>
      <c r="AC24" s="68"/>
      <c r="AD24" s="71"/>
      <c r="AE24" s="68"/>
      <c r="AF24" s="79"/>
      <c r="AG24" s="31"/>
      <c r="AH24" s="71"/>
      <c r="AI24" s="68"/>
      <c r="AJ24" s="71"/>
      <c r="AK24" s="68"/>
      <c r="AL24" s="71"/>
      <c r="AM24" s="72"/>
      <c r="AN24" s="71"/>
      <c r="AO24" s="68"/>
      <c r="AP24" s="68"/>
      <c r="AQ24" s="68"/>
    </row>
    <row r="25" spans="1:44" ht="56.25" customHeight="1" x14ac:dyDescent="0.25">
      <c r="A25" s="41">
        <v>1</v>
      </c>
      <c r="B25" s="25" t="s">
        <v>57</v>
      </c>
      <c r="C25" s="25" t="s">
        <v>58</v>
      </c>
      <c r="D25" s="34" t="s">
        <v>59</v>
      </c>
      <c r="E25" s="39">
        <v>50.41</v>
      </c>
      <c r="F25" s="33">
        <v>20000</v>
      </c>
      <c r="G25" s="20">
        <f>E25*F25</f>
        <v>1008199.9999999999</v>
      </c>
      <c r="H25" s="5" t="s">
        <v>11</v>
      </c>
      <c r="I25" s="6" t="s">
        <v>16</v>
      </c>
      <c r="J25" s="6" t="s">
        <v>17</v>
      </c>
      <c r="K25" s="7" t="s">
        <v>12</v>
      </c>
      <c r="L25" s="12"/>
      <c r="M25" s="61">
        <f t="shared" ref="M25:M59" si="17">F25*L25</f>
        <v>0</v>
      </c>
      <c r="N25" s="12"/>
      <c r="O25" s="44">
        <f t="shared" ref="O25:O59" si="18">F25*N25</f>
        <v>0</v>
      </c>
      <c r="P25" s="12"/>
      <c r="Q25" s="44">
        <f t="shared" ref="Q25:Q59" si="19">F25*P25</f>
        <v>0</v>
      </c>
      <c r="R25" s="12"/>
      <c r="S25" s="44">
        <f t="shared" si="4"/>
        <v>0</v>
      </c>
      <c r="T25" s="12"/>
      <c r="U25" s="44">
        <f t="shared" si="5"/>
        <v>0</v>
      </c>
      <c r="V25" s="12"/>
      <c r="W25" s="44">
        <f t="shared" si="6"/>
        <v>0</v>
      </c>
      <c r="X25" s="31"/>
      <c r="Y25" s="31">
        <f t="shared" si="7"/>
        <v>0</v>
      </c>
      <c r="Z25" s="12"/>
      <c r="AA25" s="44">
        <f t="shared" ref="AA25:AA59" si="20">F25*Z25</f>
        <v>0</v>
      </c>
      <c r="AB25" s="12"/>
      <c r="AC25" s="44">
        <f t="shared" si="9"/>
        <v>0</v>
      </c>
      <c r="AD25" s="12"/>
      <c r="AE25" s="44">
        <f t="shared" si="10"/>
        <v>0</v>
      </c>
      <c r="AF25" s="31"/>
      <c r="AG25" s="31">
        <f t="shared" si="11"/>
        <v>0</v>
      </c>
      <c r="AH25" s="43">
        <v>48</v>
      </c>
      <c r="AI25" s="44">
        <f t="shared" si="12"/>
        <v>960000</v>
      </c>
      <c r="AJ25" s="12"/>
      <c r="AK25" s="44">
        <f t="shared" si="13"/>
        <v>0</v>
      </c>
      <c r="AL25" s="12"/>
      <c r="AM25" s="69">
        <f t="shared" si="14"/>
        <v>0</v>
      </c>
      <c r="AN25" s="12"/>
      <c r="AO25" s="44">
        <f t="shared" si="15"/>
        <v>0</v>
      </c>
      <c r="AP25" s="43">
        <f>AH25</f>
        <v>48</v>
      </c>
      <c r="AQ25" s="12">
        <f t="shared" si="16"/>
        <v>960000</v>
      </c>
      <c r="AR25" s="1">
        <v>1008200</v>
      </c>
    </row>
    <row r="26" spans="1:44" ht="33" customHeight="1" x14ac:dyDescent="0.25">
      <c r="A26" s="41">
        <v>2</v>
      </c>
      <c r="B26" s="25" t="s">
        <v>57</v>
      </c>
      <c r="C26" s="25" t="s">
        <v>60</v>
      </c>
      <c r="D26" s="34" t="s">
        <v>59</v>
      </c>
      <c r="E26" s="39">
        <v>118.2</v>
      </c>
      <c r="F26" s="33">
        <v>500</v>
      </c>
      <c r="G26" s="20">
        <f t="shared" ref="G26:G59" si="21">E26*F26</f>
        <v>59100</v>
      </c>
      <c r="H26" s="5" t="s">
        <v>11</v>
      </c>
      <c r="I26" s="6" t="s">
        <v>16</v>
      </c>
      <c r="J26" s="6" t="s">
        <v>17</v>
      </c>
      <c r="K26" s="7" t="s">
        <v>12</v>
      </c>
      <c r="L26" s="12"/>
      <c r="M26" s="61">
        <f t="shared" si="17"/>
        <v>0</v>
      </c>
      <c r="N26" s="12"/>
      <c r="O26" s="44">
        <f t="shared" si="18"/>
        <v>0</v>
      </c>
      <c r="P26" s="12"/>
      <c r="Q26" s="44">
        <f t="shared" si="19"/>
        <v>0</v>
      </c>
      <c r="R26" s="12"/>
      <c r="S26" s="44">
        <f t="shared" si="4"/>
        <v>0</v>
      </c>
      <c r="T26" s="12"/>
      <c r="U26" s="44">
        <f t="shared" si="5"/>
        <v>0</v>
      </c>
      <c r="V26" s="12"/>
      <c r="W26" s="44">
        <f t="shared" si="6"/>
        <v>0</v>
      </c>
      <c r="X26" s="31"/>
      <c r="Y26" s="31">
        <f t="shared" si="7"/>
        <v>0</v>
      </c>
      <c r="Z26" s="12"/>
      <c r="AA26" s="44">
        <f t="shared" si="20"/>
        <v>0</v>
      </c>
      <c r="AB26" s="12"/>
      <c r="AC26" s="44">
        <f t="shared" si="9"/>
        <v>0</v>
      </c>
      <c r="AD26" s="12"/>
      <c r="AE26" s="44">
        <f t="shared" si="10"/>
        <v>0</v>
      </c>
      <c r="AF26" s="31"/>
      <c r="AG26" s="31">
        <f t="shared" si="11"/>
        <v>0</v>
      </c>
      <c r="AH26" s="43">
        <v>118</v>
      </c>
      <c r="AI26" s="44">
        <f t="shared" si="12"/>
        <v>59000</v>
      </c>
      <c r="AJ26" s="12"/>
      <c r="AK26" s="44">
        <f t="shared" si="13"/>
        <v>0</v>
      </c>
      <c r="AL26" s="12"/>
      <c r="AM26" s="69">
        <f t="shared" si="14"/>
        <v>0</v>
      </c>
      <c r="AN26" s="12"/>
      <c r="AO26" s="44">
        <f t="shared" si="15"/>
        <v>0</v>
      </c>
      <c r="AP26" s="43">
        <f>AH26</f>
        <v>118</v>
      </c>
      <c r="AQ26" s="12">
        <f t="shared" si="16"/>
        <v>59000</v>
      </c>
      <c r="AR26" s="1">
        <v>59100</v>
      </c>
    </row>
    <row r="27" spans="1:44" ht="45.75" customHeight="1" x14ac:dyDescent="0.25">
      <c r="A27" s="41">
        <v>3</v>
      </c>
      <c r="B27" s="25" t="s">
        <v>61</v>
      </c>
      <c r="C27" s="25" t="s">
        <v>62</v>
      </c>
      <c r="D27" s="34" t="s">
        <v>22</v>
      </c>
      <c r="E27" s="39">
        <v>27.4</v>
      </c>
      <c r="F27" s="33">
        <v>2000</v>
      </c>
      <c r="G27" s="20">
        <f t="shared" si="21"/>
        <v>54800</v>
      </c>
      <c r="H27" s="5" t="s">
        <v>11</v>
      </c>
      <c r="I27" s="6" t="s">
        <v>16</v>
      </c>
      <c r="J27" s="6" t="s">
        <v>17</v>
      </c>
      <c r="K27" s="7" t="s">
        <v>12</v>
      </c>
      <c r="L27" s="12"/>
      <c r="M27" s="61">
        <f t="shared" si="17"/>
        <v>0</v>
      </c>
      <c r="N27" s="12"/>
      <c r="O27" s="44">
        <f t="shared" si="18"/>
        <v>0</v>
      </c>
      <c r="P27" s="12"/>
      <c r="Q27" s="44">
        <f t="shared" si="19"/>
        <v>0</v>
      </c>
      <c r="R27" s="12"/>
      <c r="S27" s="44">
        <f t="shared" si="4"/>
        <v>0</v>
      </c>
      <c r="T27" s="12"/>
      <c r="U27" s="44">
        <f t="shared" si="5"/>
        <v>0</v>
      </c>
      <c r="V27" s="12"/>
      <c r="W27" s="44">
        <f t="shared" si="6"/>
        <v>0</v>
      </c>
      <c r="X27" s="31"/>
      <c r="Y27" s="31">
        <f t="shared" si="7"/>
        <v>0</v>
      </c>
      <c r="Z27" s="12"/>
      <c r="AA27" s="44">
        <f t="shared" si="20"/>
        <v>0</v>
      </c>
      <c r="AB27" s="12"/>
      <c r="AC27" s="44">
        <f t="shared" si="9"/>
        <v>0</v>
      </c>
      <c r="AD27" s="12"/>
      <c r="AE27" s="44">
        <f t="shared" si="10"/>
        <v>0</v>
      </c>
      <c r="AF27" s="31"/>
      <c r="AG27" s="31">
        <f t="shared" si="11"/>
        <v>0</v>
      </c>
      <c r="AH27" s="43">
        <v>25</v>
      </c>
      <c r="AI27" s="44">
        <f t="shared" si="12"/>
        <v>50000</v>
      </c>
      <c r="AJ27" s="12"/>
      <c r="AK27" s="44">
        <f t="shared" si="13"/>
        <v>0</v>
      </c>
      <c r="AL27" s="12"/>
      <c r="AM27" s="69">
        <f t="shared" si="14"/>
        <v>0</v>
      </c>
      <c r="AN27" s="12"/>
      <c r="AO27" s="44">
        <f t="shared" si="15"/>
        <v>0</v>
      </c>
      <c r="AP27" s="43">
        <f>AH27</f>
        <v>25</v>
      </c>
      <c r="AQ27" s="12">
        <f t="shared" si="16"/>
        <v>50000</v>
      </c>
      <c r="AR27" s="1">
        <v>54800</v>
      </c>
    </row>
    <row r="28" spans="1:44" ht="47.25" customHeight="1" x14ac:dyDescent="0.25">
      <c r="A28" s="41">
        <v>4</v>
      </c>
      <c r="B28" s="25" t="s">
        <v>63</v>
      </c>
      <c r="C28" s="25" t="s">
        <v>64</v>
      </c>
      <c r="D28" s="34" t="s">
        <v>65</v>
      </c>
      <c r="E28" s="39">
        <v>5505.17</v>
      </c>
      <c r="F28" s="33">
        <v>40</v>
      </c>
      <c r="G28" s="20">
        <f t="shared" si="21"/>
        <v>220206.8</v>
      </c>
      <c r="H28" s="5" t="s">
        <v>11</v>
      </c>
      <c r="I28" s="6" t="s">
        <v>16</v>
      </c>
      <c r="J28" s="6" t="s">
        <v>17</v>
      </c>
      <c r="K28" s="7" t="s">
        <v>12</v>
      </c>
      <c r="L28" s="12"/>
      <c r="M28" s="61">
        <f t="shared" si="17"/>
        <v>0</v>
      </c>
      <c r="N28" s="12"/>
      <c r="O28" s="44">
        <f t="shared" si="18"/>
        <v>0</v>
      </c>
      <c r="P28" s="12">
        <v>4890</v>
      </c>
      <c r="Q28" s="44">
        <f t="shared" si="19"/>
        <v>195600</v>
      </c>
      <c r="R28" s="12"/>
      <c r="S28" s="44">
        <f t="shared" si="4"/>
        <v>0</v>
      </c>
      <c r="T28" s="12"/>
      <c r="U28" s="44">
        <f t="shared" si="5"/>
        <v>0</v>
      </c>
      <c r="V28" s="12">
        <v>4168</v>
      </c>
      <c r="W28" s="44">
        <f t="shared" si="6"/>
        <v>166720</v>
      </c>
      <c r="X28" s="31">
        <v>3590</v>
      </c>
      <c r="Y28" s="31">
        <f t="shared" si="7"/>
        <v>143600</v>
      </c>
      <c r="Z28" s="12">
        <v>4300</v>
      </c>
      <c r="AA28" s="44">
        <f t="shared" si="20"/>
        <v>172000</v>
      </c>
      <c r="AB28" s="12"/>
      <c r="AC28" s="44">
        <f t="shared" si="9"/>
        <v>0</v>
      </c>
      <c r="AD28" s="12"/>
      <c r="AE28" s="44">
        <f t="shared" si="10"/>
        <v>0</v>
      </c>
      <c r="AF28" s="31"/>
      <c r="AG28" s="31">
        <f t="shared" si="11"/>
        <v>0</v>
      </c>
      <c r="AH28" s="12">
        <v>5350</v>
      </c>
      <c r="AI28" s="44">
        <f t="shared" si="12"/>
        <v>214000</v>
      </c>
      <c r="AJ28" s="43">
        <v>4700</v>
      </c>
      <c r="AK28" s="44">
        <f t="shared" si="13"/>
        <v>188000</v>
      </c>
      <c r="AL28" s="12"/>
      <c r="AM28" s="69">
        <f t="shared" si="14"/>
        <v>0</v>
      </c>
      <c r="AN28" s="12"/>
      <c r="AO28" s="44">
        <f t="shared" si="15"/>
        <v>0</v>
      </c>
      <c r="AP28" s="43">
        <f>AJ28</f>
        <v>4700</v>
      </c>
      <c r="AQ28" s="12">
        <f t="shared" si="16"/>
        <v>188000</v>
      </c>
      <c r="AR28" s="1">
        <v>220206.8</v>
      </c>
    </row>
    <row r="29" spans="1:44" ht="33" customHeight="1" x14ac:dyDescent="0.25">
      <c r="A29" s="41">
        <v>5</v>
      </c>
      <c r="B29" s="25" t="s">
        <v>66</v>
      </c>
      <c r="C29" s="25" t="s">
        <v>67</v>
      </c>
      <c r="D29" s="34" t="s">
        <v>22</v>
      </c>
      <c r="E29" s="39">
        <v>265.86700000000002</v>
      </c>
      <c r="F29" s="33">
        <v>50</v>
      </c>
      <c r="G29" s="20">
        <f t="shared" si="21"/>
        <v>13293.35</v>
      </c>
      <c r="H29" s="5" t="s">
        <v>11</v>
      </c>
      <c r="I29" s="6" t="s">
        <v>16</v>
      </c>
      <c r="J29" s="6" t="s">
        <v>17</v>
      </c>
      <c r="K29" s="7" t="s">
        <v>12</v>
      </c>
      <c r="L29" s="12"/>
      <c r="M29" s="61">
        <f t="shared" si="17"/>
        <v>0</v>
      </c>
      <c r="N29" s="12"/>
      <c r="O29" s="44">
        <f t="shared" si="18"/>
        <v>0</v>
      </c>
      <c r="P29" s="12"/>
      <c r="Q29" s="44">
        <f t="shared" si="19"/>
        <v>0</v>
      </c>
      <c r="R29" s="12"/>
      <c r="S29" s="44">
        <f t="shared" si="4"/>
        <v>0</v>
      </c>
      <c r="T29" s="12"/>
      <c r="U29" s="44">
        <f t="shared" si="5"/>
        <v>0</v>
      </c>
      <c r="V29" s="12"/>
      <c r="W29" s="44">
        <f t="shared" si="6"/>
        <v>0</v>
      </c>
      <c r="X29" s="43">
        <v>234</v>
      </c>
      <c r="Y29" s="31">
        <f t="shared" si="7"/>
        <v>11700</v>
      </c>
      <c r="Z29" s="12">
        <v>247</v>
      </c>
      <c r="AA29" s="44">
        <f t="shared" si="20"/>
        <v>12350</v>
      </c>
      <c r="AB29" s="12"/>
      <c r="AC29" s="44">
        <f t="shared" si="9"/>
        <v>0</v>
      </c>
      <c r="AD29" s="12"/>
      <c r="AE29" s="44">
        <f t="shared" si="10"/>
        <v>0</v>
      </c>
      <c r="AF29" s="31"/>
      <c r="AG29" s="31">
        <f t="shared" si="11"/>
        <v>0</v>
      </c>
      <c r="AH29" s="12"/>
      <c r="AI29" s="44">
        <f t="shared" si="12"/>
        <v>0</v>
      </c>
      <c r="AJ29" s="12"/>
      <c r="AK29" s="44">
        <f t="shared" si="13"/>
        <v>0</v>
      </c>
      <c r="AL29" s="12"/>
      <c r="AM29" s="69">
        <f t="shared" si="14"/>
        <v>0</v>
      </c>
      <c r="AN29" s="12"/>
      <c r="AO29" s="44">
        <f t="shared" si="15"/>
        <v>0</v>
      </c>
      <c r="AP29" s="43">
        <f t="shared" ref="AP29:AP33" si="22">X29</f>
        <v>234</v>
      </c>
      <c r="AQ29" s="12">
        <f t="shared" si="16"/>
        <v>11700</v>
      </c>
      <c r="AR29" s="1">
        <v>13293.35</v>
      </c>
    </row>
    <row r="30" spans="1:44" ht="33" customHeight="1" x14ac:dyDescent="0.25">
      <c r="A30" s="41">
        <v>6</v>
      </c>
      <c r="B30" s="25" t="s">
        <v>66</v>
      </c>
      <c r="C30" s="25" t="s">
        <v>68</v>
      </c>
      <c r="D30" s="34" t="s">
        <v>22</v>
      </c>
      <c r="E30" s="39">
        <v>414.58760000000001</v>
      </c>
      <c r="F30" s="33">
        <v>4500</v>
      </c>
      <c r="G30" s="20">
        <f t="shared" si="21"/>
        <v>1865644.2</v>
      </c>
      <c r="H30" s="5" t="s">
        <v>11</v>
      </c>
      <c r="I30" s="6" t="s">
        <v>16</v>
      </c>
      <c r="J30" s="6" t="s">
        <v>17</v>
      </c>
      <c r="K30" s="7" t="s">
        <v>12</v>
      </c>
      <c r="L30" s="12"/>
      <c r="M30" s="61">
        <f t="shared" si="17"/>
        <v>0</v>
      </c>
      <c r="N30" s="12"/>
      <c r="O30" s="44">
        <f t="shared" si="18"/>
        <v>0</v>
      </c>
      <c r="P30" s="12">
        <v>295</v>
      </c>
      <c r="Q30" s="44">
        <f t="shared" si="19"/>
        <v>1327500</v>
      </c>
      <c r="R30" s="12"/>
      <c r="S30" s="44">
        <f t="shared" si="4"/>
        <v>0</v>
      </c>
      <c r="T30" s="12">
        <v>265.8</v>
      </c>
      <c r="U30" s="44">
        <f t="shared" si="5"/>
        <v>1196100</v>
      </c>
      <c r="V30" s="12"/>
      <c r="W30" s="44">
        <f t="shared" si="6"/>
        <v>0</v>
      </c>
      <c r="X30" s="43">
        <v>225</v>
      </c>
      <c r="Y30" s="31">
        <f t="shared" si="7"/>
        <v>1012500</v>
      </c>
      <c r="Z30" s="12">
        <v>247</v>
      </c>
      <c r="AA30" s="44">
        <f t="shared" si="20"/>
        <v>1111500</v>
      </c>
      <c r="AB30" s="12"/>
      <c r="AC30" s="44">
        <f t="shared" si="9"/>
        <v>0</v>
      </c>
      <c r="AD30" s="12"/>
      <c r="AE30" s="44">
        <f t="shared" si="10"/>
        <v>0</v>
      </c>
      <c r="AF30" s="31"/>
      <c r="AG30" s="31">
        <f t="shared" si="11"/>
        <v>0</v>
      </c>
      <c r="AH30" s="12">
        <v>360</v>
      </c>
      <c r="AI30" s="44">
        <f t="shared" si="12"/>
        <v>1620000</v>
      </c>
      <c r="AJ30" s="12"/>
      <c r="AK30" s="44">
        <f t="shared" si="13"/>
        <v>0</v>
      </c>
      <c r="AL30" s="12"/>
      <c r="AM30" s="69">
        <f t="shared" si="14"/>
        <v>0</v>
      </c>
      <c r="AN30" s="12">
        <v>369</v>
      </c>
      <c r="AO30" s="44">
        <f t="shared" si="15"/>
        <v>1660500</v>
      </c>
      <c r="AP30" s="43">
        <f t="shared" si="22"/>
        <v>225</v>
      </c>
      <c r="AQ30" s="12">
        <f t="shared" si="16"/>
        <v>1012500</v>
      </c>
      <c r="AR30" s="1">
        <v>1865644.2</v>
      </c>
    </row>
    <row r="31" spans="1:44" ht="33" customHeight="1" x14ac:dyDescent="0.25">
      <c r="A31" s="41">
        <v>7</v>
      </c>
      <c r="B31" s="25" t="s">
        <v>66</v>
      </c>
      <c r="C31" s="25" t="s">
        <v>69</v>
      </c>
      <c r="D31" s="34" t="s">
        <v>22</v>
      </c>
      <c r="E31" s="39">
        <v>356.33359999999999</v>
      </c>
      <c r="F31" s="33">
        <v>200</v>
      </c>
      <c r="G31" s="20">
        <f t="shared" si="21"/>
        <v>71266.720000000001</v>
      </c>
      <c r="H31" s="5" t="s">
        <v>11</v>
      </c>
      <c r="I31" s="6" t="s">
        <v>16</v>
      </c>
      <c r="J31" s="6" t="s">
        <v>17</v>
      </c>
      <c r="K31" s="7" t="s">
        <v>12</v>
      </c>
      <c r="L31" s="12"/>
      <c r="M31" s="61">
        <f t="shared" si="17"/>
        <v>0</v>
      </c>
      <c r="N31" s="12"/>
      <c r="O31" s="44">
        <f t="shared" si="18"/>
        <v>0</v>
      </c>
      <c r="P31" s="12"/>
      <c r="Q31" s="44">
        <f t="shared" si="19"/>
        <v>0</v>
      </c>
      <c r="R31" s="12"/>
      <c r="S31" s="44">
        <f t="shared" si="4"/>
        <v>0</v>
      </c>
      <c r="T31" s="12"/>
      <c r="U31" s="44">
        <f t="shared" si="5"/>
        <v>0</v>
      </c>
      <c r="V31" s="12"/>
      <c r="W31" s="44">
        <f t="shared" si="6"/>
        <v>0</v>
      </c>
      <c r="X31" s="43">
        <v>234</v>
      </c>
      <c r="Y31" s="31">
        <f t="shared" si="7"/>
        <v>46800</v>
      </c>
      <c r="Z31" s="12">
        <v>247</v>
      </c>
      <c r="AA31" s="44">
        <f t="shared" si="20"/>
        <v>49400</v>
      </c>
      <c r="AB31" s="12"/>
      <c r="AC31" s="44">
        <f t="shared" si="9"/>
        <v>0</v>
      </c>
      <c r="AD31" s="12"/>
      <c r="AE31" s="44">
        <f t="shared" si="10"/>
        <v>0</v>
      </c>
      <c r="AF31" s="31"/>
      <c r="AG31" s="31">
        <f t="shared" si="11"/>
        <v>0</v>
      </c>
      <c r="AH31" s="12">
        <v>350</v>
      </c>
      <c r="AI31" s="44">
        <f t="shared" si="12"/>
        <v>70000</v>
      </c>
      <c r="AJ31" s="12"/>
      <c r="AK31" s="44">
        <f t="shared" si="13"/>
        <v>0</v>
      </c>
      <c r="AL31" s="12"/>
      <c r="AM31" s="69">
        <f t="shared" si="14"/>
        <v>0</v>
      </c>
      <c r="AN31" s="12"/>
      <c r="AO31" s="44">
        <f t="shared" si="15"/>
        <v>0</v>
      </c>
      <c r="AP31" s="43">
        <f t="shared" si="22"/>
        <v>234</v>
      </c>
      <c r="AQ31" s="12">
        <f t="shared" si="16"/>
        <v>46800</v>
      </c>
      <c r="AR31" s="1">
        <v>71266.720000000001</v>
      </c>
    </row>
    <row r="32" spans="1:44" ht="33" customHeight="1" x14ac:dyDescent="0.25">
      <c r="A32" s="41">
        <v>8</v>
      </c>
      <c r="B32" s="25" t="s">
        <v>70</v>
      </c>
      <c r="C32" s="25" t="s">
        <v>71</v>
      </c>
      <c r="D32" s="34" t="s">
        <v>22</v>
      </c>
      <c r="E32" s="39">
        <v>78.39</v>
      </c>
      <c r="F32" s="33">
        <v>7000</v>
      </c>
      <c r="G32" s="20">
        <f t="shared" si="21"/>
        <v>548730</v>
      </c>
      <c r="H32" s="5" t="s">
        <v>11</v>
      </c>
      <c r="I32" s="6" t="s">
        <v>16</v>
      </c>
      <c r="J32" s="6" t="s">
        <v>17</v>
      </c>
      <c r="K32" s="7" t="s">
        <v>12</v>
      </c>
      <c r="L32" s="12"/>
      <c r="M32" s="61">
        <f t="shared" si="17"/>
        <v>0</v>
      </c>
      <c r="N32" s="12"/>
      <c r="O32" s="44">
        <f t="shared" si="18"/>
        <v>0</v>
      </c>
      <c r="P32" s="12"/>
      <c r="Q32" s="44">
        <f t="shared" si="19"/>
        <v>0</v>
      </c>
      <c r="R32" s="12"/>
      <c r="S32" s="44">
        <f t="shared" si="4"/>
        <v>0</v>
      </c>
      <c r="T32" s="12"/>
      <c r="U32" s="44">
        <f t="shared" si="5"/>
        <v>0</v>
      </c>
      <c r="V32" s="12"/>
      <c r="W32" s="44">
        <f t="shared" si="6"/>
        <v>0</v>
      </c>
      <c r="X32" s="43">
        <v>74.2</v>
      </c>
      <c r="Y32" s="31">
        <f t="shared" si="7"/>
        <v>519400</v>
      </c>
      <c r="Z32" s="12"/>
      <c r="AA32" s="44">
        <f t="shared" si="20"/>
        <v>0</v>
      </c>
      <c r="AB32" s="12"/>
      <c r="AC32" s="44">
        <f t="shared" si="9"/>
        <v>0</v>
      </c>
      <c r="AD32" s="12"/>
      <c r="AE32" s="44">
        <f t="shared" si="10"/>
        <v>0</v>
      </c>
      <c r="AF32" s="31"/>
      <c r="AG32" s="31">
        <f t="shared" si="11"/>
        <v>0</v>
      </c>
      <c r="AH32" s="12">
        <v>76</v>
      </c>
      <c r="AI32" s="44">
        <f t="shared" si="12"/>
        <v>532000</v>
      </c>
      <c r="AJ32" s="12"/>
      <c r="AK32" s="44">
        <f t="shared" si="13"/>
        <v>0</v>
      </c>
      <c r="AL32" s="12"/>
      <c r="AM32" s="69">
        <f t="shared" si="14"/>
        <v>0</v>
      </c>
      <c r="AN32" s="12"/>
      <c r="AO32" s="44">
        <f t="shared" si="15"/>
        <v>0</v>
      </c>
      <c r="AP32" s="43">
        <f t="shared" si="22"/>
        <v>74.2</v>
      </c>
      <c r="AQ32" s="12">
        <f t="shared" si="16"/>
        <v>519400</v>
      </c>
      <c r="AR32" s="1">
        <v>548730</v>
      </c>
    </row>
    <row r="33" spans="1:44" ht="33" customHeight="1" x14ac:dyDescent="0.25">
      <c r="A33" s="41">
        <v>9</v>
      </c>
      <c r="B33" s="25" t="s">
        <v>70</v>
      </c>
      <c r="C33" s="25" t="s">
        <v>72</v>
      </c>
      <c r="D33" s="34" t="s">
        <v>22</v>
      </c>
      <c r="E33" s="39">
        <v>78.39</v>
      </c>
      <c r="F33" s="33">
        <v>6000</v>
      </c>
      <c r="G33" s="20">
        <f t="shared" si="21"/>
        <v>470340</v>
      </c>
      <c r="H33" s="5" t="s">
        <v>11</v>
      </c>
      <c r="I33" s="6" t="s">
        <v>16</v>
      </c>
      <c r="J33" s="6" t="s">
        <v>17</v>
      </c>
      <c r="K33" s="7" t="s">
        <v>12</v>
      </c>
      <c r="L33" s="12"/>
      <c r="M33" s="61">
        <f t="shared" si="17"/>
        <v>0</v>
      </c>
      <c r="N33" s="12"/>
      <c r="O33" s="44">
        <f t="shared" si="18"/>
        <v>0</v>
      </c>
      <c r="P33" s="12"/>
      <c r="Q33" s="44">
        <f t="shared" si="19"/>
        <v>0</v>
      </c>
      <c r="R33" s="12"/>
      <c r="S33" s="44">
        <f t="shared" si="4"/>
        <v>0</v>
      </c>
      <c r="T33" s="12"/>
      <c r="U33" s="44">
        <f t="shared" si="5"/>
        <v>0</v>
      </c>
      <c r="V33" s="12"/>
      <c r="W33" s="44">
        <f t="shared" si="6"/>
        <v>0</v>
      </c>
      <c r="X33" s="43">
        <v>74.2</v>
      </c>
      <c r="Y33" s="31">
        <f t="shared" si="7"/>
        <v>445200</v>
      </c>
      <c r="Z33" s="12"/>
      <c r="AA33" s="44">
        <f t="shared" si="20"/>
        <v>0</v>
      </c>
      <c r="AB33" s="12"/>
      <c r="AC33" s="44">
        <f t="shared" si="9"/>
        <v>0</v>
      </c>
      <c r="AD33" s="12"/>
      <c r="AE33" s="44">
        <f t="shared" si="10"/>
        <v>0</v>
      </c>
      <c r="AF33" s="31"/>
      <c r="AG33" s="31">
        <f t="shared" si="11"/>
        <v>0</v>
      </c>
      <c r="AH33" s="12">
        <v>76</v>
      </c>
      <c r="AI33" s="44">
        <f t="shared" si="12"/>
        <v>456000</v>
      </c>
      <c r="AJ33" s="12"/>
      <c r="AK33" s="44">
        <f t="shared" si="13"/>
        <v>0</v>
      </c>
      <c r="AL33" s="12"/>
      <c r="AM33" s="69">
        <f t="shared" si="14"/>
        <v>0</v>
      </c>
      <c r="AN33" s="12"/>
      <c r="AO33" s="44">
        <f t="shared" si="15"/>
        <v>0</v>
      </c>
      <c r="AP33" s="43">
        <f t="shared" si="22"/>
        <v>74.2</v>
      </c>
      <c r="AQ33" s="12">
        <f t="shared" si="16"/>
        <v>445200</v>
      </c>
      <c r="AR33" s="1">
        <v>470340</v>
      </c>
    </row>
    <row r="34" spans="1:44" ht="33" customHeight="1" x14ac:dyDescent="0.25">
      <c r="A34" s="41">
        <v>10</v>
      </c>
      <c r="B34" s="25" t="s">
        <v>70</v>
      </c>
      <c r="C34" s="25" t="s">
        <v>73</v>
      </c>
      <c r="D34" s="34" t="s">
        <v>22</v>
      </c>
      <c r="E34" s="39">
        <v>78.39</v>
      </c>
      <c r="F34" s="33">
        <v>200</v>
      </c>
      <c r="G34" s="20">
        <f t="shared" si="21"/>
        <v>15678</v>
      </c>
      <c r="H34" s="5" t="s">
        <v>11</v>
      </c>
      <c r="I34" s="6" t="s">
        <v>16</v>
      </c>
      <c r="J34" s="6" t="s">
        <v>17</v>
      </c>
      <c r="K34" s="7" t="s">
        <v>12</v>
      </c>
      <c r="L34" s="12"/>
      <c r="M34" s="61">
        <f t="shared" si="17"/>
        <v>0</v>
      </c>
      <c r="N34" s="12"/>
      <c r="O34" s="44">
        <f t="shared" si="18"/>
        <v>0</v>
      </c>
      <c r="P34" s="12"/>
      <c r="Q34" s="44">
        <f t="shared" si="19"/>
        <v>0</v>
      </c>
      <c r="R34" s="12"/>
      <c r="S34" s="44">
        <f t="shared" si="4"/>
        <v>0</v>
      </c>
      <c r="T34" s="12"/>
      <c r="U34" s="44">
        <f t="shared" si="5"/>
        <v>0</v>
      </c>
      <c r="V34" s="12"/>
      <c r="W34" s="44">
        <f t="shared" si="6"/>
        <v>0</v>
      </c>
      <c r="X34" s="31">
        <v>78</v>
      </c>
      <c r="Y34" s="31">
        <f t="shared" si="7"/>
        <v>15600</v>
      </c>
      <c r="Z34" s="12"/>
      <c r="AA34" s="44">
        <f t="shared" si="20"/>
        <v>0</v>
      </c>
      <c r="AB34" s="12"/>
      <c r="AC34" s="44">
        <f t="shared" si="9"/>
        <v>0</v>
      </c>
      <c r="AD34" s="12"/>
      <c r="AE34" s="44">
        <f t="shared" si="10"/>
        <v>0</v>
      </c>
      <c r="AF34" s="31"/>
      <c r="AG34" s="31">
        <f t="shared" si="11"/>
        <v>0</v>
      </c>
      <c r="AH34" s="43">
        <v>76</v>
      </c>
      <c r="AI34" s="44">
        <f t="shared" si="12"/>
        <v>15200</v>
      </c>
      <c r="AJ34" s="12"/>
      <c r="AK34" s="44">
        <f t="shared" si="13"/>
        <v>0</v>
      </c>
      <c r="AL34" s="12"/>
      <c r="AM34" s="69">
        <f t="shared" si="14"/>
        <v>0</v>
      </c>
      <c r="AN34" s="12"/>
      <c r="AO34" s="44">
        <f t="shared" si="15"/>
        <v>0</v>
      </c>
      <c r="AP34" s="43">
        <f>AH34</f>
        <v>76</v>
      </c>
      <c r="AQ34" s="12">
        <f t="shared" si="16"/>
        <v>15200</v>
      </c>
      <c r="AR34" s="1">
        <v>15678</v>
      </c>
    </row>
    <row r="35" spans="1:44" ht="51.75" x14ac:dyDescent="0.25">
      <c r="A35" s="41">
        <v>11</v>
      </c>
      <c r="B35" s="25" t="s">
        <v>74</v>
      </c>
      <c r="C35" s="25" t="s">
        <v>75</v>
      </c>
      <c r="D35" s="34" t="s">
        <v>22</v>
      </c>
      <c r="E35" s="39">
        <v>582.20000000000005</v>
      </c>
      <c r="F35" s="33">
        <v>50</v>
      </c>
      <c r="G35" s="20">
        <f t="shared" si="21"/>
        <v>29110.000000000004</v>
      </c>
      <c r="H35" s="5" t="s">
        <v>11</v>
      </c>
      <c r="I35" s="6" t="s">
        <v>16</v>
      </c>
      <c r="J35" s="6" t="s">
        <v>17</v>
      </c>
      <c r="K35" s="7" t="s">
        <v>12</v>
      </c>
      <c r="L35" s="12"/>
      <c r="M35" s="61">
        <f t="shared" si="17"/>
        <v>0</v>
      </c>
      <c r="N35" s="12"/>
      <c r="O35" s="44">
        <f t="shared" si="18"/>
        <v>0</v>
      </c>
      <c r="P35" s="12">
        <v>489</v>
      </c>
      <c r="Q35" s="44">
        <f t="shared" si="19"/>
        <v>24450</v>
      </c>
      <c r="R35" s="12"/>
      <c r="S35" s="44">
        <f t="shared" si="4"/>
        <v>0</v>
      </c>
      <c r="T35" s="12"/>
      <c r="U35" s="44">
        <f t="shared" si="5"/>
        <v>0</v>
      </c>
      <c r="V35" s="12"/>
      <c r="W35" s="44">
        <f t="shared" si="6"/>
        <v>0</v>
      </c>
      <c r="X35" s="43">
        <v>377</v>
      </c>
      <c r="Y35" s="31">
        <f t="shared" si="7"/>
        <v>18850</v>
      </c>
      <c r="Z35" s="12">
        <v>429</v>
      </c>
      <c r="AA35" s="44">
        <f t="shared" si="20"/>
        <v>21450</v>
      </c>
      <c r="AB35" s="12"/>
      <c r="AC35" s="44">
        <f t="shared" si="9"/>
        <v>0</v>
      </c>
      <c r="AD35" s="12"/>
      <c r="AE35" s="44">
        <f t="shared" si="10"/>
        <v>0</v>
      </c>
      <c r="AF35" s="31"/>
      <c r="AG35" s="31">
        <f t="shared" si="11"/>
        <v>0</v>
      </c>
      <c r="AH35" s="12">
        <v>550</v>
      </c>
      <c r="AI35" s="44">
        <f t="shared" si="12"/>
        <v>27500</v>
      </c>
      <c r="AJ35" s="12"/>
      <c r="AK35" s="44">
        <f t="shared" si="13"/>
        <v>0</v>
      </c>
      <c r="AL35" s="12"/>
      <c r="AM35" s="69">
        <f t="shared" si="14"/>
        <v>0</v>
      </c>
      <c r="AN35" s="12">
        <v>550</v>
      </c>
      <c r="AO35" s="44">
        <f t="shared" si="15"/>
        <v>27500</v>
      </c>
      <c r="AP35" s="43">
        <f>X35</f>
        <v>377</v>
      </c>
      <c r="AQ35" s="12">
        <f t="shared" si="16"/>
        <v>18850</v>
      </c>
      <c r="AR35" s="1">
        <v>29110</v>
      </c>
    </row>
    <row r="36" spans="1:44" ht="51.75" x14ac:dyDescent="0.25">
      <c r="A36" s="41">
        <v>12</v>
      </c>
      <c r="B36" s="25" t="s">
        <v>74</v>
      </c>
      <c r="C36" s="25" t="s">
        <v>76</v>
      </c>
      <c r="D36" s="34" t="s">
        <v>22</v>
      </c>
      <c r="E36" s="39">
        <v>582.20000000000005</v>
      </c>
      <c r="F36" s="33">
        <v>50</v>
      </c>
      <c r="G36" s="20">
        <f t="shared" si="21"/>
        <v>29110.000000000004</v>
      </c>
      <c r="H36" s="5" t="s">
        <v>11</v>
      </c>
      <c r="I36" s="6" t="s">
        <v>16</v>
      </c>
      <c r="J36" s="6" t="s">
        <v>17</v>
      </c>
      <c r="K36" s="7" t="s">
        <v>12</v>
      </c>
      <c r="L36" s="12"/>
      <c r="M36" s="61">
        <f t="shared" si="17"/>
        <v>0</v>
      </c>
      <c r="N36" s="12"/>
      <c r="O36" s="44">
        <f t="shared" si="18"/>
        <v>0</v>
      </c>
      <c r="P36" s="12">
        <v>489</v>
      </c>
      <c r="Q36" s="44">
        <f t="shared" si="19"/>
        <v>24450</v>
      </c>
      <c r="R36" s="12"/>
      <c r="S36" s="44">
        <f t="shared" si="4"/>
        <v>0</v>
      </c>
      <c r="T36" s="12"/>
      <c r="U36" s="44">
        <f t="shared" si="5"/>
        <v>0</v>
      </c>
      <c r="V36" s="12"/>
      <c r="W36" s="44">
        <f t="shared" si="6"/>
        <v>0</v>
      </c>
      <c r="X36" s="43">
        <v>377</v>
      </c>
      <c r="Y36" s="31">
        <f t="shared" si="7"/>
        <v>18850</v>
      </c>
      <c r="Z36" s="12">
        <v>429</v>
      </c>
      <c r="AA36" s="44">
        <f t="shared" si="20"/>
        <v>21450</v>
      </c>
      <c r="AB36" s="12"/>
      <c r="AC36" s="44">
        <f t="shared" si="9"/>
        <v>0</v>
      </c>
      <c r="AD36" s="12"/>
      <c r="AE36" s="44">
        <f t="shared" si="10"/>
        <v>0</v>
      </c>
      <c r="AF36" s="31"/>
      <c r="AG36" s="31">
        <f t="shared" si="11"/>
        <v>0</v>
      </c>
      <c r="AH36" s="12">
        <v>550</v>
      </c>
      <c r="AI36" s="44">
        <f t="shared" si="12"/>
        <v>27500</v>
      </c>
      <c r="AJ36" s="12"/>
      <c r="AK36" s="44">
        <f t="shared" si="13"/>
        <v>0</v>
      </c>
      <c r="AL36" s="12"/>
      <c r="AM36" s="69">
        <f t="shared" si="14"/>
        <v>0</v>
      </c>
      <c r="AN36" s="12">
        <v>550</v>
      </c>
      <c r="AO36" s="44">
        <f t="shared" si="15"/>
        <v>27500</v>
      </c>
      <c r="AP36" s="43">
        <v>377</v>
      </c>
      <c r="AQ36" s="12">
        <f t="shared" si="16"/>
        <v>18850</v>
      </c>
      <c r="AR36" s="1">
        <v>29110</v>
      </c>
    </row>
    <row r="37" spans="1:44" ht="51.75" x14ac:dyDescent="0.25">
      <c r="A37" s="41">
        <v>13</v>
      </c>
      <c r="B37" s="25" t="s">
        <v>74</v>
      </c>
      <c r="C37" s="25" t="s">
        <v>77</v>
      </c>
      <c r="D37" s="34" t="s">
        <v>22</v>
      </c>
      <c r="E37" s="39">
        <v>456.86</v>
      </c>
      <c r="F37" s="33">
        <v>500</v>
      </c>
      <c r="G37" s="20">
        <f t="shared" si="21"/>
        <v>228430</v>
      </c>
      <c r="H37" s="5" t="s">
        <v>11</v>
      </c>
      <c r="I37" s="6" t="s">
        <v>16</v>
      </c>
      <c r="J37" s="6" t="s">
        <v>17</v>
      </c>
      <c r="K37" s="7" t="s">
        <v>12</v>
      </c>
      <c r="L37" s="12"/>
      <c r="M37" s="61">
        <f t="shared" si="17"/>
        <v>0</v>
      </c>
      <c r="N37" s="12"/>
      <c r="O37" s="44">
        <f t="shared" si="18"/>
        <v>0</v>
      </c>
      <c r="P37" s="12">
        <v>385</v>
      </c>
      <c r="Q37" s="44">
        <f t="shared" si="19"/>
        <v>192500</v>
      </c>
      <c r="R37" s="12"/>
      <c r="S37" s="44">
        <f t="shared" si="4"/>
        <v>0</v>
      </c>
      <c r="T37" s="12"/>
      <c r="U37" s="44">
        <f t="shared" si="5"/>
        <v>0</v>
      </c>
      <c r="V37" s="12"/>
      <c r="W37" s="44">
        <f t="shared" si="6"/>
        <v>0</v>
      </c>
      <c r="X37" s="31">
        <v>363</v>
      </c>
      <c r="Y37" s="31">
        <f t="shared" si="7"/>
        <v>181500</v>
      </c>
      <c r="Z37" s="43">
        <v>312</v>
      </c>
      <c r="AA37" s="44">
        <f t="shared" si="20"/>
        <v>156000</v>
      </c>
      <c r="AB37" s="12"/>
      <c r="AC37" s="44">
        <f t="shared" si="9"/>
        <v>0</v>
      </c>
      <c r="AD37" s="12"/>
      <c r="AE37" s="44">
        <f t="shared" si="10"/>
        <v>0</v>
      </c>
      <c r="AF37" s="31"/>
      <c r="AG37" s="31">
        <f t="shared" si="11"/>
        <v>0</v>
      </c>
      <c r="AH37" s="12">
        <v>390</v>
      </c>
      <c r="AI37" s="44">
        <f t="shared" si="12"/>
        <v>195000</v>
      </c>
      <c r="AJ37" s="12"/>
      <c r="AK37" s="44">
        <f t="shared" si="13"/>
        <v>0</v>
      </c>
      <c r="AL37" s="12"/>
      <c r="AM37" s="69">
        <f t="shared" si="14"/>
        <v>0</v>
      </c>
      <c r="AN37" s="12">
        <v>336</v>
      </c>
      <c r="AO37" s="44">
        <f t="shared" si="15"/>
        <v>168000</v>
      </c>
      <c r="AP37" s="43">
        <f>Z37</f>
        <v>312</v>
      </c>
      <c r="AQ37" s="12">
        <f t="shared" si="16"/>
        <v>156000</v>
      </c>
      <c r="AR37" s="1">
        <v>228430</v>
      </c>
    </row>
    <row r="38" spans="1:44" ht="51.75" x14ac:dyDescent="0.25">
      <c r="A38" s="41">
        <v>14</v>
      </c>
      <c r="B38" s="25" t="s">
        <v>74</v>
      </c>
      <c r="C38" s="25" t="s">
        <v>78</v>
      </c>
      <c r="D38" s="34" t="s">
        <v>22</v>
      </c>
      <c r="E38" s="39">
        <v>456.86</v>
      </c>
      <c r="F38" s="33">
        <v>500</v>
      </c>
      <c r="G38" s="20">
        <f t="shared" si="21"/>
        <v>228430</v>
      </c>
      <c r="H38" s="5" t="s">
        <v>11</v>
      </c>
      <c r="I38" s="6" t="s">
        <v>16</v>
      </c>
      <c r="J38" s="6" t="s">
        <v>17</v>
      </c>
      <c r="K38" s="7" t="s">
        <v>12</v>
      </c>
      <c r="L38" s="12"/>
      <c r="M38" s="61">
        <f t="shared" si="17"/>
        <v>0</v>
      </c>
      <c r="N38" s="12"/>
      <c r="O38" s="44">
        <f t="shared" si="18"/>
        <v>0</v>
      </c>
      <c r="P38" s="12">
        <v>385</v>
      </c>
      <c r="Q38" s="44">
        <f t="shared" si="19"/>
        <v>192500</v>
      </c>
      <c r="R38" s="12"/>
      <c r="S38" s="44">
        <f t="shared" si="4"/>
        <v>0</v>
      </c>
      <c r="T38" s="12"/>
      <c r="U38" s="44">
        <f t="shared" si="5"/>
        <v>0</v>
      </c>
      <c r="V38" s="12"/>
      <c r="W38" s="44">
        <f t="shared" si="6"/>
        <v>0</v>
      </c>
      <c r="X38" s="31">
        <v>363</v>
      </c>
      <c r="Y38" s="31">
        <f t="shared" si="7"/>
        <v>181500</v>
      </c>
      <c r="Z38" s="43">
        <v>312</v>
      </c>
      <c r="AA38" s="44">
        <f t="shared" si="20"/>
        <v>156000</v>
      </c>
      <c r="AB38" s="12"/>
      <c r="AC38" s="44">
        <f t="shared" si="9"/>
        <v>0</v>
      </c>
      <c r="AD38" s="12"/>
      <c r="AE38" s="44">
        <f t="shared" si="10"/>
        <v>0</v>
      </c>
      <c r="AF38" s="31"/>
      <c r="AG38" s="31">
        <f t="shared" si="11"/>
        <v>0</v>
      </c>
      <c r="AH38" s="12">
        <v>390</v>
      </c>
      <c r="AI38" s="44">
        <f t="shared" si="12"/>
        <v>195000</v>
      </c>
      <c r="AJ38" s="12"/>
      <c r="AK38" s="44">
        <f t="shared" si="13"/>
        <v>0</v>
      </c>
      <c r="AL38" s="12"/>
      <c r="AM38" s="69">
        <f t="shared" si="14"/>
        <v>0</v>
      </c>
      <c r="AN38" s="12">
        <v>336</v>
      </c>
      <c r="AO38" s="44">
        <f t="shared" si="15"/>
        <v>168000</v>
      </c>
      <c r="AP38" s="43">
        <f>Z38</f>
        <v>312</v>
      </c>
      <c r="AQ38" s="12">
        <f t="shared" si="16"/>
        <v>156000</v>
      </c>
      <c r="AR38" s="1">
        <v>228430</v>
      </c>
    </row>
    <row r="39" spans="1:44" ht="51.75" x14ac:dyDescent="0.25">
      <c r="A39" s="41">
        <v>15</v>
      </c>
      <c r="B39" s="25" t="s">
        <v>74</v>
      </c>
      <c r="C39" s="25" t="s">
        <v>79</v>
      </c>
      <c r="D39" s="34" t="s">
        <v>22</v>
      </c>
      <c r="E39" s="39">
        <v>456.86</v>
      </c>
      <c r="F39" s="33">
        <v>500</v>
      </c>
      <c r="G39" s="20">
        <f t="shared" si="21"/>
        <v>228430</v>
      </c>
      <c r="H39" s="5" t="s">
        <v>11</v>
      </c>
      <c r="I39" s="6" t="s">
        <v>16</v>
      </c>
      <c r="J39" s="6" t="s">
        <v>17</v>
      </c>
      <c r="K39" s="7" t="s">
        <v>12</v>
      </c>
      <c r="L39" s="12"/>
      <c r="M39" s="61">
        <f t="shared" si="17"/>
        <v>0</v>
      </c>
      <c r="N39" s="12"/>
      <c r="O39" s="44">
        <f t="shared" si="18"/>
        <v>0</v>
      </c>
      <c r="P39" s="12">
        <v>385</v>
      </c>
      <c r="Q39" s="44">
        <f t="shared" si="19"/>
        <v>192500</v>
      </c>
      <c r="R39" s="12"/>
      <c r="S39" s="44">
        <f t="shared" si="4"/>
        <v>0</v>
      </c>
      <c r="T39" s="12"/>
      <c r="U39" s="44">
        <f t="shared" si="5"/>
        <v>0</v>
      </c>
      <c r="V39" s="12"/>
      <c r="W39" s="44">
        <f t="shared" si="6"/>
        <v>0</v>
      </c>
      <c r="X39" s="31">
        <v>363</v>
      </c>
      <c r="Y39" s="31">
        <f t="shared" si="7"/>
        <v>181500</v>
      </c>
      <c r="Z39" s="43">
        <v>312</v>
      </c>
      <c r="AA39" s="44">
        <f t="shared" si="20"/>
        <v>156000</v>
      </c>
      <c r="AB39" s="12"/>
      <c r="AC39" s="44">
        <f t="shared" si="9"/>
        <v>0</v>
      </c>
      <c r="AD39" s="12"/>
      <c r="AE39" s="44">
        <f t="shared" si="10"/>
        <v>0</v>
      </c>
      <c r="AF39" s="31"/>
      <c r="AG39" s="31">
        <f t="shared" si="11"/>
        <v>0</v>
      </c>
      <c r="AH39" s="12">
        <v>390</v>
      </c>
      <c r="AI39" s="44">
        <f t="shared" si="12"/>
        <v>195000</v>
      </c>
      <c r="AJ39" s="12"/>
      <c r="AK39" s="44">
        <f t="shared" si="13"/>
        <v>0</v>
      </c>
      <c r="AL39" s="12"/>
      <c r="AM39" s="69">
        <f t="shared" si="14"/>
        <v>0</v>
      </c>
      <c r="AN39" s="12">
        <v>336</v>
      </c>
      <c r="AO39" s="44">
        <f t="shared" si="15"/>
        <v>168000</v>
      </c>
      <c r="AP39" s="43">
        <f>Z39</f>
        <v>312</v>
      </c>
      <c r="AQ39" s="12">
        <f t="shared" si="16"/>
        <v>156000</v>
      </c>
      <c r="AR39" s="1">
        <v>228430</v>
      </c>
    </row>
    <row r="40" spans="1:44" ht="51.75" x14ac:dyDescent="0.25">
      <c r="A40" s="41">
        <v>16</v>
      </c>
      <c r="B40" s="25" t="s">
        <v>74</v>
      </c>
      <c r="C40" s="25" t="s">
        <v>80</v>
      </c>
      <c r="D40" s="34" t="s">
        <v>22</v>
      </c>
      <c r="E40" s="39">
        <v>456.86</v>
      </c>
      <c r="F40" s="33">
        <v>500</v>
      </c>
      <c r="G40" s="20">
        <f t="shared" si="21"/>
        <v>228430</v>
      </c>
      <c r="H40" s="5" t="s">
        <v>11</v>
      </c>
      <c r="I40" s="6" t="s">
        <v>16</v>
      </c>
      <c r="J40" s="6" t="s">
        <v>17</v>
      </c>
      <c r="K40" s="7" t="s">
        <v>12</v>
      </c>
      <c r="L40" s="12"/>
      <c r="M40" s="61">
        <f t="shared" si="17"/>
        <v>0</v>
      </c>
      <c r="N40" s="12"/>
      <c r="O40" s="44">
        <f t="shared" si="18"/>
        <v>0</v>
      </c>
      <c r="P40" s="12">
        <v>385</v>
      </c>
      <c r="Q40" s="44">
        <f t="shared" si="19"/>
        <v>192500</v>
      </c>
      <c r="R40" s="12"/>
      <c r="S40" s="44">
        <f t="shared" si="4"/>
        <v>0</v>
      </c>
      <c r="T40" s="12"/>
      <c r="U40" s="44">
        <f t="shared" si="5"/>
        <v>0</v>
      </c>
      <c r="V40" s="12"/>
      <c r="W40" s="44">
        <f t="shared" si="6"/>
        <v>0</v>
      </c>
      <c r="X40" s="31">
        <v>363</v>
      </c>
      <c r="Y40" s="31">
        <f t="shared" si="7"/>
        <v>181500</v>
      </c>
      <c r="Z40" s="43">
        <v>312</v>
      </c>
      <c r="AA40" s="44">
        <f t="shared" si="20"/>
        <v>156000</v>
      </c>
      <c r="AB40" s="12"/>
      <c r="AC40" s="44">
        <f t="shared" si="9"/>
        <v>0</v>
      </c>
      <c r="AD40" s="12"/>
      <c r="AE40" s="44">
        <f t="shared" si="10"/>
        <v>0</v>
      </c>
      <c r="AF40" s="31"/>
      <c r="AG40" s="31">
        <f t="shared" si="11"/>
        <v>0</v>
      </c>
      <c r="AH40" s="12">
        <v>390</v>
      </c>
      <c r="AI40" s="44">
        <f t="shared" si="12"/>
        <v>195000</v>
      </c>
      <c r="AJ40" s="12"/>
      <c r="AK40" s="44">
        <f t="shared" si="13"/>
        <v>0</v>
      </c>
      <c r="AL40" s="12"/>
      <c r="AM40" s="69">
        <f t="shared" si="14"/>
        <v>0</v>
      </c>
      <c r="AN40" s="12">
        <v>336</v>
      </c>
      <c r="AO40" s="44">
        <f t="shared" si="15"/>
        <v>168000</v>
      </c>
      <c r="AP40" s="43">
        <f>Z40</f>
        <v>312</v>
      </c>
      <c r="AQ40" s="12">
        <f t="shared" si="16"/>
        <v>156000</v>
      </c>
      <c r="AR40" s="1">
        <v>228430</v>
      </c>
    </row>
    <row r="41" spans="1:44" s="55" customFormat="1" ht="51.75" x14ac:dyDescent="0.25">
      <c r="A41" s="47">
        <v>17</v>
      </c>
      <c r="B41" s="48" t="s">
        <v>81</v>
      </c>
      <c r="C41" s="56" t="s">
        <v>82</v>
      </c>
      <c r="D41" s="50" t="s">
        <v>22</v>
      </c>
      <c r="E41" s="51">
        <v>89.46</v>
      </c>
      <c r="F41" s="51">
        <v>4000</v>
      </c>
      <c r="G41" s="52">
        <f t="shared" si="21"/>
        <v>357840</v>
      </c>
      <c r="H41" s="53" t="s">
        <v>11</v>
      </c>
      <c r="I41" s="49" t="s">
        <v>16</v>
      </c>
      <c r="J41" s="49" t="s">
        <v>17</v>
      </c>
      <c r="K41" s="54" t="s">
        <v>12</v>
      </c>
      <c r="L41" s="44"/>
      <c r="M41" s="61">
        <f t="shared" si="17"/>
        <v>0</v>
      </c>
      <c r="N41" s="44"/>
      <c r="O41" s="44">
        <f t="shared" si="18"/>
        <v>0</v>
      </c>
      <c r="P41" s="44"/>
      <c r="Q41" s="44">
        <f t="shared" si="19"/>
        <v>0</v>
      </c>
      <c r="R41" s="44"/>
      <c r="S41" s="44">
        <f t="shared" si="4"/>
        <v>0</v>
      </c>
      <c r="T41" s="44"/>
      <c r="U41" s="44">
        <f t="shared" si="5"/>
        <v>0</v>
      </c>
      <c r="V41" s="44"/>
      <c r="W41" s="44">
        <f t="shared" si="6"/>
        <v>0</v>
      </c>
      <c r="X41" s="44"/>
      <c r="Y41" s="44">
        <f t="shared" si="7"/>
        <v>0</v>
      </c>
      <c r="Z41" s="44"/>
      <c r="AA41" s="44">
        <f t="shared" si="20"/>
        <v>0</v>
      </c>
      <c r="AB41" s="44"/>
      <c r="AC41" s="44">
        <f t="shared" si="9"/>
        <v>0</v>
      </c>
      <c r="AD41" s="44"/>
      <c r="AE41" s="44">
        <f t="shared" si="10"/>
        <v>0</v>
      </c>
      <c r="AF41" s="44"/>
      <c r="AG41" s="44">
        <f t="shared" si="11"/>
        <v>0</v>
      </c>
      <c r="AH41" s="44"/>
      <c r="AI41" s="44">
        <f t="shared" si="12"/>
        <v>0</v>
      </c>
      <c r="AJ41" s="44"/>
      <c r="AK41" s="44">
        <f t="shared" si="13"/>
        <v>0</v>
      </c>
      <c r="AL41" s="44"/>
      <c r="AM41" s="69">
        <f t="shared" si="14"/>
        <v>0</v>
      </c>
      <c r="AN41" s="44"/>
      <c r="AO41" s="44">
        <f t="shared" si="15"/>
        <v>0</v>
      </c>
      <c r="AP41" s="44"/>
      <c r="AQ41" s="44">
        <f t="shared" si="16"/>
        <v>0</v>
      </c>
      <c r="AR41" s="55">
        <v>357840</v>
      </c>
    </row>
    <row r="42" spans="1:44" s="55" customFormat="1" ht="51.75" x14ac:dyDescent="0.25">
      <c r="A42" s="47">
        <v>18</v>
      </c>
      <c r="B42" s="48" t="s">
        <v>81</v>
      </c>
      <c r="C42" s="56" t="s">
        <v>83</v>
      </c>
      <c r="D42" s="57" t="s">
        <v>22</v>
      </c>
      <c r="E42" s="51">
        <v>13.3</v>
      </c>
      <c r="F42" s="51">
        <v>102000</v>
      </c>
      <c r="G42" s="52">
        <f t="shared" si="21"/>
        <v>1356600</v>
      </c>
      <c r="H42" s="53" t="s">
        <v>11</v>
      </c>
      <c r="I42" s="49" t="s">
        <v>16</v>
      </c>
      <c r="J42" s="49" t="s">
        <v>17</v>
      </c>
      <c r="K42" s="54" t="s">
        <v>12</v>
      </c>
      <c r="L42" s="44"/>
      <c r="M42" s="61">
        <f t="shared" si="17"/>
        <v>0</v>
      </c>
      <c r="N42" s="44"/>
      <c r="O42" s="44">
        <f t="shared" si="18"/>
        <v>0</v>
      </c>
      <c r="P42" s="44"/>
      <c r="Q42" s="44">
        <f t="shared" si="19"/>
        <v>0</v>
      </c>
      <c r="R42" s="44"/>
      <c r="S42" s="44">
        <f t="shared" si="4"/>
        <v>0</v>
      </c>
      <c r="T42" s="44"/>
      <c r="U42" s="44">
        <f t="shared" si="5"/>
        <v>0</v>
      </c>
      <c r="V42" s="44"/>
      <c r="W42" s="44">
        <f t="shared" si="6"/>
        <v>0</v>
      </c>
      <c r="X42" s="44"/>
      <c r="Y42" s="44">
        <f t="shared" si="7"/>
        <v>0</v>
      </c>
      <c r="Z42" s="44"/>
      <c r="AA42" s="44">
        <f t="shared" si="20"/>
        <v>0</v>
      </c>
      <c r="AB42" s="44"/>
      <c r="AC42" s="44">
        <f t="shared" si="9"/>
        <v>0</v>
      </c>
      <c r="AD42" s="44"/>
      <c r="AE42" s="44">
        <f t="shared" si="10"/>
        <v>0</v>
      </c>
      <c r="AF42" s="44"/>
      <c r="AG42" s="44">
        <f t="shared" si="11"/>
        <v>0</v>
      </c>
      <c r="AH42" s="44"/>
      <c r="AI42" s="44">
        <f t="shared" si="12"/>
        <v>0</v>
      </c>
      <c r="AJ42" s="44"/>
      <c r="AK42" s="44">
        <f t="shared" si="13"/>
        <v>0</v>
      </c>
      <c r="AL42" s="44"/>
      <c r="AM42" s="69">
        <f t="shared" si="14"/>
        <v>0</v>
      </c>
      <c r="AN42" s="44"/>
      <c r="AO42" s="44">
        <f t="shared" si="15"/>
        <v>0</v>
      </c>
      <c r="AP42" s="44"/>
      <c r="AQ42" s="44">
        <f t="shared" si="16"/>
        <v>0</v>
      </c>
      <c r="AR42" s="55">
        <v>1356600</v>
      </c>
    </row>
    <row r="43" spans="1:44" s="55" customFormat="1" ht="51.75" x14ac:dyDescent="0.25">
      <c r="A43" s="47">
        <v>19</v>
      </c>
      <c r="B43" s="48" t="s">
        <v>81</v>
      </c>
      <c r="C43" s="56" t="s">
        <v>84</v>
      </c>
      <c r="D43" s="50" t="s">
        <v>22</v>
      </c>
      <c r="E43" s="51">
        <v>19.75</v>
      </c>
      <c r="F43" s="51">
        <v>100000</v>
      </c>
      <c r="G43" s="52">
        <f t="shared" si="21"/>
        <v>1975000</v>
      </c>
      <c r="H43" s="53" t="s">
        <v>11</v>
      </c>
      <c r="I43" s="49" t="s">
        <v>16</v>
      </c>
      <c r="J43" s="49" t="s">
        <v>17</v>
      </c>
      <c r="K43" s="54" t="s">
        <v>12</v>
      </c>
      <c r="L43" s="44"/>
      <c r="M43" s="61">
        <f t="shared" si="17"/>
        <v>0</v>
      </c>
      <c r="N43" s="44"/>
      <c r="O43" s="44">
        <f t="shared" si="18"/>
        <v>0</v>
      </c>
      <c r="P43" s="44"/>
      <c r="Q43" s="44">
        <f t="shared" si="19"/>
        <v>0</v>
      </c>
      <c r="R43" s="44"/>
      <c r="S43" s="44">
        <f t="shared" si="4"/>
        <v>0</v>
      </c>
      <c r="T43" s="44"/>
      <c r="U43" s="44">
        <f t="shared" si="5"/>
        <v>0</v>
      </c>
      <c r="V43" s="44"/>
      <c r="W43" s="44">
        <f t="shared" si="6"/>
        <v>0</v>
      </c>
      <c r="X43" s="44"/>
      <c r="Y43" s="44">
        <f t="shared" si="7"/>
        <v>0</v>
      </c>
      <c r="Z43" s="44"/>
      <c r="AA43" s="44">
        <f t="shared" si="20"/>
        <v>0</v>
      </c>
      <c r="AB43" s="44"/>
      <c r="AC43" s="44">
        <f t="shared" si="9"/>
        <v>0</v>
      </c>
      <c r="AD43" s="44"/>
      <c r="AE43" s="44">
        <f t="shared" si="10"/>
        <v>0</v>
      </c>
      <c r="AF43" s="44"/>
      <c r="AG43" s="44">
        <f t="shared" si="11"/>
        <v>0</v>
      </c>
      <c r="AH43" s="44"/>
      <c r="AI43" s="44">
        <f t="shared" si="12"/>
        <v>0</v>
      </c>
      <c r="AJ43" s="44"/>
      <c r="AK43" s="44">
        <f t="shared" si="13"/>
        <v>0</v>
      </c>
      <c r="AL43" s="44"/>
      <c r="AM43" s="69">
        <f t="shared" si="14"/>
        <v>0</v>
      </c>
      <c r="AN43" s="44"/>
      <c r="AO43" s="44">
        <f t="shared" si="15"/>
        <v>0</v>
      </c>
      <c r="AP43" s="44"/>
      <c r="AQ43" s="44">
        <f t="shared" si="16"/>
        <v>0</v>
      </c>
      <c r="AR43" s="55">
        <v>1975000</v>
      </c>
    </row>
    <row r="44" spans="1:44" s="55" customFormat="1" ht="51.75" x14ac:dyDescent="0.25">
      <c r="A44" s="47">
        <v>20</v>
      </c>
      <c r="B44" s="48" t="s">
        <v>81</v>
      </c>
      <c r="C44" s="56" t="s">
        <v>85</v>
      </c>
      <c r="D44" s="50" t="s">
        <v>22</v>
      </c>
      <c r="E44" s="51">
        <v>31.08</v>
      </c>
      <c r="F44" s="51">
        <v>90000</v>
      </c>
      <c r="G44" s="52">
        <f t="shared" si="21"/>
        <v>2797200</v>
      </c>
      <c r="H44" s="53" t="s">
        <v>11</v>
      </c>
      <c r="I44" s="49" t="s">
        <v>16</v>
      </c>
      <c r="J44" s="49" t="s">
        <v>17</v>
      </c>
      <c r="K44" s="54" t="s">
        <v>12</v>
      </c>
      <c r="L44" s="44"/>
      <c r="M44" s="61">
        <f t="shared" si="17"/>
        <v>0</v>
      </c>
      <c r="N44" s="44"/>
      <c r="O44" s="44">
        <f t="shared" si="18"/>
        <v>0</v>
      </c>
      <c r="P44" s="44"/>
      <c r="Q44" s="44">
        <f t="shared" si="19"/>
        <v>0</v>
      </c>
      <c r="R44" s="44"/>
      <c r="S44" s="44">
        <f t="shared" si="4"/>
        <v>0</v>
      </c>
      <c r="T44" s="44"/>
      <c r="U44" s="44">
        <f t="shared" si="5"/>
        <v>0</v>
      </c>
      <c r="V44" s="44"/>
      <c r="W44" s="44">
        <f t="shared" si="6"/>
        <v>0</v>
      </c>
      <c r="X44" s="44"/>
      <c r="Y44" s="44">
        <f t="shared" si="7"/>
        <v>0</v>
      </c>
      <c r="Z44" s="44"/>
      <c r="AA44" s="44">
        <f t="shared" si="20"/>
        <v>0</v>
      </c>
      <c r="AB44" s="44"/>
      <c r="AC44" s="44">
        <f t="shared" si="9"/>
        <v>0</v>
      </c>
      <c r="AD44" s="44"/>
      <c r="AE44" s="44">
        <f t="shared" si="10"/>
        <v>0</v>
      </c>
      <c r="AF44" s="44"/>
      <c r="AG44" s="44">
        <f t="shared" si="11"/>
        <v>0</v>
      </c>
      <c r="AH44" s="44"/>
      <c r="AI44" s="44">
        <f t="shared" si="12"/>
        <v>0</v>
      </c>
      <c r="AJ44" s="44"/>
      <c r="AK44" s="44">
        <f t="shared" si="13"/>
        <v>0</v>
      </c>
      <c r="AL44" s="44"/>
      <c r="AM44" s="69">
        <f t="shared" si="14"/>
        <v>0</v>
      </c>
      <c r="AN44" s="44"/>
      <c r="AO44" s="44">
        <f t="shared" si="15"/>
        <v>0</v>
      </c>
      <c r="AP44" s="44"/>
      <c r="AQ44" s="44">
        <f t="shared" si="16"/>
        <v>0</v>
      </c>
      <c r="AR44" s="55">
        <v>2797200</v>
      </c>
    </row>
    <row r="45" spans="1:44" ht="51.75" x14ac:dyDescent="0.25">
      <c r="A45" s="41">
        <v>21</v>
      </c>
      <c r="B45" s="25" t="s">
        <v>86</v>
      </c>
      <c r="C45" s="35" t="s">
        <v>87</v>
      </c>
      <c r="D45" s="34"/>
      <c r="E45" s="39">
        <v>837.09</v>
      </c>
      <c r="F45" s="33">
        <v>3000</v>
      </c>
      <c r="G45" s="20">
        <f t="shared" si="21"/>
        <v>2511270</v>
      </c>
      <c r="H45" s="5" t="s">
        <v>11</v>
      </c>
      <c r="I45" s="6" t="s">
        <v>16</v>
      </c>
      <c r="J45" s="6" t="s">
        <v>17</v>
      </c>
      <c r="K45" s="7" t="s">
        <v>12</v>
      </c>
      <c r="L45" s="12"/>
      <c r="M45" s="61">
        <f t="shared" si="17"/>
        <v>0</v>
      </c>
      <c r="N45" s="12"/>
      <c r="O45" s="44">
        <f t="shared" si="18"/>
        <v>0</v>
      </c>
      <c r="P45" s="12">
        <v>375</v>
      </c>
      <c r="Q45" s="44">
        <f t="shared" si="19"/>
        <v>1125000</v>
      </c>
      <c r="R45" s="12"/>
      <c r="S45" s="44">
        <f t="shared" si="4"/>
        <v>0</v>
      </c>
      <c r="T45" s="12"/>
      <c r="U45" s="44">
        <f t="shared" si="5"/>
        <v>0</v>
      </c>
      <c r="V45" s="12"/>
      <c r="W45" s="44">
        <f t="shared" si="6"/>
        <v>0</v>
      </c>
      <c r="X45" s="43">
        <v>335</v>
      </c>
      <c r="Y45" s="31">
        <f t="shared" si="7"/>
        <v>1005000</v>
      </c>
      <c r="Z45" s="12">
        <v>700</v>
      </c>
      <c r="AA45" s="44">
        <f t="shared" si="20"/>
        <v>2100000</v>
      </c>
      <c r="AB45" s="12"/>
      <c r="AC45" s="44">
        <f t="shared" si="9"/>
        <v>0</v>
      </c>
      <c r="AD45" s="12"/>
      <c r="AE45" s="44">
        <f t="shared" si="10"/>
        <v>0</v>
      </c>
      <c r="AF45" s="31"/>
      <c r="AG45" s="31">
        <f t="shared" si="11"/>
        <v>0</v>
      </c>
      <c r="AH45" s="12">
        <v>600</v>
      </c>
      <c r="AI45" s="44">
        <f t="shared" si="12"/>
        <v>1800000</v>
      </c>
      <c r="AJ45" s="12"/>
      <c r="AK45" s="44">
        <f t="shared" si="13"/>
        <v>0</v>
      </c>
      <c r="AL45" s="12"/>
      <c r="AM45" s="69">
        <f t="shared" si="14"/>
        <v>0</v>
      </c>
      <c r="AN45" s="12"/>
      <c r="AO45" s="44">
        <f t="shared" si="15"/>
        <v>0</v>
      </c>
      <c r="AP45" s="43">
        <f>X45</f>
        <v>335</v>
      </c>
      <c r="AQ45" s="12">
        <f t="shared" si="16"/>
        <v>1005000</v>
      </c>
      <c r="AR45" s="1">
        <v>2511270</v>
      </c>
    </row>
    <row r="46" spans="1:44" ht="51.75" x14ac:dyDescent="0.25">
      <c r="A46" s="41">
        <v>22</v>
      </c>
      <c r="B46" s="25" t="s">
        <v>88</v>
      </c>
      <c r="C46" s="25" t="s">
        <v>89</v>
      </c>
      <c r="D46" s="34" t="s">
        <v>22</v>
      </c>
      <c r="E46" s="39">
        <v>197.36</v>
      </c>
      <c r="F46" s="33">
        <v>3000</v>
      </c>
      <c r="G46" s="20">
        <f t="shared" si="21"/>
        <v>592080</v>
      </c>
      <c r="H46" s="5" t="s">
        <v>11</v>
      </c>
      <c r="I46" s="6" t="s">
        <v>16</v>
      </c>
      <c r="J46" s="6" t="s">
        <v>17</v>
      </c>
      <c r="K46" s="7" t="s">
        <v>12</v>
      </c>
      <c r="L46" s="12"/>
      <c r="M46" s="61">
        <f t="shared" si="17"/>
        <v>0</v>
      </c>
      <c r="N46" s="12"/>
      <c r="O46" s="44">
        <f t="shared" si="18"/>
        <v>0</v>
      </c>
      <c r="P46" s="12">
        <v>190</v>
      </c>
      <c r="Q46" s="44">
        <f t="shared" si="19"/>
        <v>570000</v>
      </c>
      <c r="R46" s="12"/>
      <c r="S46" s="44">
        <f t="shared" si="4"/>
        <v>0</v>
      </c>
      <c r="T46" s="12"/>
      <c r="U46" s="44">
        <f t="shared" si="5"/>
        <v>0</v>
      </c>
      <c r="V46" s="12"/>
      <c r="W46" s="44">
        <f t="shared" si="6"/>
        <v>0</v>
      </c>
      <c r="X46" s="43">
        <v>179</v>
      </c>
      <c r="Y46" s="31">
        <f t="shared" si="7"/>
        <v>537000</v>
      </c>
      <c r="Z46" s="12">
        <v>189</v>
      </c>
      <c r="AA46" s="44">
        <f t="shared" si="20"/>
        <v>567000</v>
      </c>
      <c r="AB46" s="12"/>
      <c r="AC46" s="44">
        <f t="shared" si="9"/>
        <v>0</v>
      </c>
      <c r="AD46" s="12"/>
      <c r="AE46" s="44">
        <f t="shared" si="10"/>
        <v>0</v>
      </c>
      <c r="AF46" s="31"/>
      <c r="AG46" s="31">
        <f t="shared" si="11"/>
        <v>0</v>
      </c>
      <c r="AH46" s="12"/>
      <c r="AI46" s="44">
        <f t="shared" si="12"/>
        <v>0</v>
      </c>
      <c r="AJ46" s="12"/>
      <c r="AK46" s="44">
        <f t="shared" si="13"/>
        <v>0</v>
      </c>
      <c r="AL46" s="12"/>
      <c r="AM46" s="69">
        <f t="shared" si="14"/>
        <v>0</v>
      </c>
      <c r="AN46" s="12"/>
      <c r="AO46" s="44">
        <f t="shared" si="15"/>
        <v>0</v>
      </c>
      <c r="AP46" s="43">
        <f>X46</f>
        <v>179</v>
      </c>
      <c r="AQ46" s="12">
        <f t="shared" si="16"/>
        <v>537000</v>
      </c>
      <c r="AR46" s="1">
        <v>592080</v>
      </c>
    </row>
    <row r="47" spans="1:44" ht="51.75" x14ac:dyDescent="0.25">
      <c r="A47" s="41">
        <v>23</v>
      </c>
      <c r="B47" s="25" t="s">
        <v>90</v>
      </c>
      <c r="C47" s="25" t="s">
        <v>91</v>
      </c>
      <c r="D47" s="34" t="s">
        <v>22</v>
      </c>
      <c r="E47" s="39">
        <v>14.63</v>
      </c>
      <c r="F47" s="33">
        <v>15000</v>
      </c>
      <c r="G47" s="20">
        <f t="shared" si="21"/>
        <v>219450</v>
      </c>
      <c r="H47" s="5" t="s">
        <v>11</v>
      </c>
      <c r="I47" s="6" t="s">
        <v>16</v>
      </c>
      <c r="J47" s="6" t="s">
        <v>17</v>
      </c>
      <c r="K47" s="7" t="s">
        <v>12</v>
      </c>
      <c r="L47" s="12"/>
      <c r="M47" s="61">
        <f t="shared" si="17"/>
        <v>0</v>
      </c>
      <c r="N47" s="12"/>
      <c r="O47" s="44">
        <f t="shared" si="18"/>
        <v>0</v>
      </c>
      <c r="P47" s="12">
        <v>8</v>
      </c>
      <c r="Q47" s="44">
        <f t="shared" si="19"/>
        <v>120000</v>
      </c>
      <c r="R47" s="12"/>
      <c r="S47" s="44">
        <f t="shared" si="4"/>
        <v>0</v>
      </c>
      <c r="T47" s="12"/>
      <c r="U47" s="44">
        <f t="shared" si="5"/>
        <v>0</v>
      </c>
      <c r="V47" s="12"/>
      <c r="W47" s="44">
        <f t="shared" si="6"/>
        <v>0</v>
      </c>
      <c r="X47" s="31">
        <v>9.25</v>
      </c>
      <c r="Y47" s="31">
        <f t="shared" si="7"/>
        <v>138750</v>
      </c>
      <c r="Z47" s="43">
        <v>5.79</v>
      </c>
      <c r="AA47" s="44">
        <f t="shared" si="20"/>
        <v>86850</v>
      </c>
      <c r="AB47" s="12"/>
      <c r="AC47" s="44">
        <f t="shared" si="9"/>
        <v>0</v>
      </c>
      <c r="AD47" s="12"/>
      <c r="AE47" s="44">
        <f t="shared" si="10"/>
        <v>0</v>
      </c>
      <c r="AF47" s="31"/>
      <c r="AG47" s="31">
        <f t="shared" si="11"/>
        <v>0</v>
      </c>
      <c r="AH47" s="12"/>
      <c r="AI47" s="44">
        <f t="shared" si="12"/>
        <v>0</v>
      </c>
      <c r="AJ47" s="12"/>
      <c r="AK47" s="44">
        <f t="shared" si="13"/>
        <v>0</v>
      </c>
      <c r="AL47" s="12"/>
      <c r="AM47" s="69">
        <f t="shared" si="14"/>
        <v>0</v>
      </c>
      <c r="AN47" s="12">
        <v>8.5</v>
      </c>
      <c r="AO47" s="44">
        <f t="shared" si="15"/>
        <v>127500</v>
      </c>
      <c r="AP47" s="43">
        <f>Z47</f>
        <v>5.79</v>
      </c>
      <c r="AQ47" s="12">
        <f t="shared" si="16"/>
        <v>86850</v>
      </c>
      <c r="AR47" s="1">
        <v>219450</v>
      </c>
    </row>
    <row r="48" spans="1:44" s="55" customFormat="1" ht="51.75" x14ac:dyDescent="0.25">
      <c r="A48" s="47">
        <v>24</v>
      </c>
      <c r="B48" s="48" t="s">
        <v>92</v>
      </c>
      <c r="C48" s="49" t="s">
        <v>93</v>
      </c>
      <c r="D48" s="50" t="s">
        <v>22</v>
      </c>
      <c r="E48" s="51">
        <v>80.012799999999999</v>
      </c>
      <c r="F48" s="51">
        <v>4000</v>
      </c>
      <c r="G48" s="52">
        <f t="shared" si="21"/>
        <v>320051.20000000001</v>
      </c>
      <c r="H48" s="53" t="s">
        <v>11</v>
      </c>
      <c r="I48" s="49" t="s">
        <v>16</v>
      </c>
      <c r="J48" s="49" t="s">
        <v>17</v>
      </c>
      <c r="K48" s="54" t="s">
        <v>12</v>
      </c>
      <c r="L48" s="44"/>
      <c r="M48" s="61">
        <f t="shared" si="17"/>
        <v>0</v>
      </c>
      <c r="N48" s="44"/>
      <c r="O48" s="44">
        <f t="shared" si="18"/>
        <v>0</v>
      </c>
      <c r="P48" s="44"/>
      <c r="Q48" s="44">
        <f t="shared" si="19"/>
        <v>0</v>
      </c>
      <c r="R48" s="44"/>
      <c r="S48" s="44">
        <f t="shared" si="4"/>
        <v>0</v>
      </c>
      <c r="T48" s="44"/>
      <c r="U48" s="44">
        <f t="shared" si="5"/>
        <v>0</v>
      </c>
      <c r="V48" s="44"/>
      <c r="W48" s="44">
        <f t="shared" si="6"/>
        <v>0</v>
      </c>
      <c r="X48" s="31"/>
      <c r="Y48" s="31">
        <f t="shared" si="7"/>
        <v>0</v>
      </c>
      <c r="Z48" s="44"/>
      <c r="AA48" s="44">
        <f t="shared" si="20"/>
        <v>0</v>
      </c>
      <c r="AB48" s="44"/>
      <c r="AC48" s="44">
        <f t="shared" si="9"/>
        <v>0</v>
      </c>
      <c r="AD48" s="44"/>
      <c r="AE48" s="44">
        <f t="shared" si="10"/>
        <v>0</v>
      </c>
      <c r="AF48" s="31"/>
      <c r="AG48" s="31">
        <f t="shared" si="11"/>
        <v>0</v>
      </c>
      <c r="AH48" s="44"/>
      <c r="AI48" s="44">
        <f t="shared" si="12"/>
        <v>0</v>
      </c>
      <c r="AJ48" s="44"/>
      <c r="AK48" s="44">
        <f t="shared" si="13"/>
        <v>0</v>
      </c>
      <c r="AL48" s="44"/>
      <c r="AM48" s="69">
        <f t="shared" si="14"/>
        <v>0</v>
      </c>
      <c r="AN48" s="44"/>
      <c r="AO48" s="44">
        <f t="shared" si="15"/>
        <v>0</v>
      </c>
      <c r="AP48" s="44"/>
      <c r="AQ48" s="12">
        <f t="shared" si="16"/>
        <v>0</v>
      </c>
      <c r="AR48" s="55">
        <v>320051.20000000001</v>
      </c>
    </row>
    <row r="49" spans="1:44" ht="51.75" x14ac:dyDescent="0.25">
      <c r="A49" s="41">
        <v>25</v>
      </c>
      <c r="B49" s="36" t="s">
        <v>94</v>
      </c>
      <c r="C49" s="25" t="s">
        <v>95</v>
      </c>
      <c r="D49" s="34" t="s">
        <v>96</v>
      </c>
      <c r="E49" s="39">
        <v>28.91</v>
      </c>
      <c r="F49" s="33">
        <v>1000</v>
      </c>
      <c r="G49" s="20">
        <f t="shared" si="21"/>
        <v>28910</v>
      </c>
      <c r="H49" s="5" t="s">
        <v>11</v>
      </c>
      <c r="I49" s="6" t="s">
        <v>16</v>
      </c>
      <c r="J49" s="6" t="s">
        <v>17</v>
      </c>
      <c r="K49" s="7" t="s">
        <v>12</v>
      </c>
      <c r="L49" s="12"/>
      <c r="M49" s="61">
        <f t="shared" si="17"/>
        <v>0</v>
      </c>
      <c r="N49" s="12"/>
      <c r="O49" s="44">
        <f t="shared" si="18"/>
        <v>0</v>
      </c>
      <c r="P49" s="12">
        <v>21</v>
      </c>
      <c r="Q49" s="44">
        <f t="shared" si="19"/>
        <v>21000</v>
      </c>
      <c r="R49" s="12"/>
      <c r="S49" s="44">
        <f t="shared" si="4"/>
        <v>0</v>
      </c>
      <c r="T49" s="12"/>
      <c r="U49" s="44">
        <f t="shared" si="5"/>
        <v>0</v>
      </c>
      <c r="V49" s="12"/>
      <c r="W49" s="44">
        <f t="shared" si="6"/>
        <v>0</v>
      </c>
      <c r="X49" s="43">
        <v>18.95</v>
      </c>
      <c r="Y49" s="31">
        <f t="shared" si="7"/>
        <v>18950</v>
      </c>
      <c r="Z49" s="12"/>
      <c r="AA49" s="44">
        <f t="shared" si="20"/>
        <v>0</v>
      </c>
      <c r="AB49" s="12"/>
      <c r="AC49" s="44">
        <f t="shared" si="9"/>
        <v>0</v>
      </c>
      <c r="AD49" s="12"/>
      <c r="AE49" s="44">
        <f t="shared" si="10"/>
        <v>0</v>
      </c>
      <c r="AF49" s="31"/>
      <c r="AG49" s="31">
        <f t="shared" si="11"/>
        <v>0</v>
      </c>
      <c r="AH49" s="12"/>
      <c r="AI49" s="44">
        <f t="shared" si="12"/>
        <v>0</v>
      </c>
      <c r="AJ49" s="12"/>
      <c r="AK49" s="44">
        <f t="shared" si="13"/>
        <v>0</v>
      </c>
      <c r="AL49" s="12"/>
      <c r="AM49" s="69">
        <f t="shared" si="14"/>
        <v>0</v>
      </c>
      <c r="AN49" s="12"/>
      <c r="AO49" s="44">
        <f t="shared" si="15"/>
        <v>0</v>
      </c>
      <c r="AP49" s="43">
        <f>X49</f>
        <v>18.95</v>
      </c>
      <c r="AQ49" s="12">
        <f t="shared" si="16"/>
        <v>18950</v>
      </c>
      <c r="AR49" s="1">
        <v>28910</v>
      </c>
    </row>
    <row r="50" spans="1:44" ht="51.75" x14ac:dyDescent="0.25">
      <c r="A50" s="41">
        <v>26</v>
      </c>
      <c r="B50" s="36" t="s">
        <v>97</v>
      </c>
      <c r="C50" s="36" t="s">
        <v>98</v>
      </c>
      <c r="D50" s="34" t="s">
        <v>96</v>
      </c>
      <c r="E50" s="39">
        <v>448.44</v>
      </c>
      <c r="F50" s="33">
        <v>500</v>
      </c>
      <c r="G50" s="20">
        <f t="shared" si="21"/>
        <v>224220</v>
      </c>
      <c r="H50" s="5" t="s">
        <v>11</v>
      </c>
      <c r="I50" s="6" t="s">
        <v>16</v>
      </c>
      <c r="J50" s="6" t="s">
        <v>17</v>
      </c>
      <c r="K50" s="7" t="s">
        <v>12</v>
      </c>
      <c r="L50" s="12"/>
      <c r="M50" s="61">
        <f t="shared" si="17"/>
        <v>0</v>
      </c>
      <c r="N50" s="12"/>
      <c r="O50" s="44">
        <f t="shared" si="18"/>
        <v>0</v>
      </c>
      <c r="P50" s="12"/>
      <c r="Q50" s="44">
        <f t="shared" si="19"/>
        <v>0</v>
      </c>
      <c r="R50" s="12"/>
      <c r="S50" s="44">
        <f t="shared" si="4"/>
        <v>0</v>
      </c>
      <c r="T50" s="12"/>
      <c r="U50" s="44">
        <f t="shared" si="5"/>
        <v>0</v>
      </c>
      <c r="V50" s="12"/>
      <c r="W50" s="44">
        <f t="shared" si="6"/>
        <v>0</v>
      </c>
      <c r="X50" s="31">
        <v>234</v>
      </c>
      <c r="Y50" s="31">
        <f t="shared" si="7"/>
        <v>117000</v>
      </c>
      <c r="Z50" s="12">
        <v>200</v>
      </c>
      <c r="AA50" s="44">
        <f t="shared" si="20"/>
        <v>100000</v>
      </c>
      <c r="AB50" s="12"/>
      <c r="AC50" s="44">
        <f t="shared" si="9"/>
        <v>0</v>
      </c>
      <c r="AD50" s="12"/>
      <c r="AE50" s="44">
        <f t="shared" si="10"/>
        <v>0</v>
      </c>
      <c r="AF50" s="43">
        <v>85</v>
      </c>
      <c r="AG50" s="31">
        <f t="shared" si="11"/>
        <v>42500</v>
      </c>
      <c r="AH50" s="12"/>
      <c r="AI50" s="44">
        <f t="shared" si="12"/>
        <v>0</v>
      </c>
      <c r="AJ50" s="12"/>
      <c r="AK50" s="44">
        <f t="shared" si="13"/>
        <v>0</v>
      </c>
      <c r="AL50" s="12"/>
      <c r="AM50" s="69">
        <f t="shared" si="14"/>
        <v>0</v>
      </c>
      <c r="AN50" s="12">
        <v>410</v>
      </c>
      <c r="AO50" s="44">
        <f t="shared" si="15"/>
        <v>205000</v>
      </c>
      <c r="AP50" s="43">
        <f>AF50</f>
        <v>85</v>
      </c>
      <c r="AQ50" s="12">
        <f t="shared" si="16"/>
        <v>42500</v>
      </c>
      <c r="AR50" s="1">
        <v>224220</v>
      </c>
    </row>
    <row r="51" spans="1:44" ht="51.75" x14ac:dyDescent="0.25">
      <c r="A51" s="41">
        <v>27</v>
      </c>
      <c r="B51" s="36" t="s">
        <v>97</v>
      </c>
      <c r="C51" s="36" t="s">
        <v>99</v>
      </c>
      <c r="D51" s="34" t="s">
        <v>96</v>
      </c>
      <c r="E51" s="39">
        <v>557.79</v>
      </c>
      <c r="F51" s="33">
        <v>500</v>
      </c>
      <c r="G51" s="20">
        <f t="shared" si="21"/>
        <v>278895</v>
      </c>
      <c r="H51" s="5" t="s">
        <v>11</v>
      </c>
      <c r="I51" s="6" t="s">
        <v>16</v>
      </c>
      <c r="J51" s="6" t="s">
        <v>17</v>
      </c>
      <c r="K51" s="7" t="s">
        <v>12</v>
      </c>
      <c r="L51" s="12"/>
      <c r="M51" s="61">
        <f t="shared" si="17"/>
        <v>0</v>
      </c>
      <c r="N51" s="12"/>
      <c r="O51" s="44">
        <f t="shared" si="18"/>
        <v>0</v>
      </c>
      <c r="P51" s="12"/>
      <c r="Q51" s="44">
        <f t="shared" si="19"/>
        <v>0</v>
      </c>
      <c r="R51" s="12"/>
      <c r="S51" s="44">
        <f t="shared" si="4"/>
        <v>0</v>
      </c>
      <c r="T51" s="12"/>
      <c r="U51" s="44">
        <f t="shared" si="5"/>
        <v>0</v>
      </c>
      <c r="V51" s="12"/>
      <c r="W51" s="44">
        <f t="shared" si="6"/>
        <v>0</v>
      </c>
      <c r="X51" s="43">
        <v>345</v>
      </c>
      <c r="Y51" s="31">
        <f t="shared" si="7"/>
        <v>172500</v>
      </c>
      <c r="Z51" s="12">
        <v>549</v>
      </c>
      <c r="AA51" s="44">
        <f t="shared" si="20"/>
        <v>274500</v>
      </c>
      <c r="AB51" s="12"/>
      <c r="AC51" s="44">
        <f t="shared" si="9"/>
        <v>0</v>
      </c>
      <c r="AD51" s="12"/>
      <c r="AE51" s="44">
        <f t="shared" si="10"/>
        <v>0</v>
      </c>
      <c r="AF51" s="31">
        <v>390</v>
      </c>
      <c r="AG51" s="31">
        <f t="shared" si="11"/>
        <v>195000</v>
      </c>
      <c r="AH51" s="12"/>
      <c r="AI51" s="44">
        <f t="shared" si="12"/>
        <v>0</v>
      </c>
      <c r="AJ51" s="12"/>
      <c r="AK51" s="44">
        <f t="shared" si="13"/>
        <v>0</v>
      </c>
      <c r="AL51" s="12"/>
      <c r="AM51" s="69">
        <f t="shared" si="14"/>
        <v>0</v>
      </c>
      <c r="AN51" s="12">
        <v>550</v>
      </c>
      <c r="AO51" s="44">
        <f t="shared" si="15"/>
        <v>275000</v>
      </c>
      <c r="AP51" s="43">
        <f>X51</f>
        <v>345</v>
      </c>
      <c r="AQ51" s="12">
        <f t="shared" si="16"/>
        <v>172500</v>
      </c>
      <c r="AR51" s="1">
        <v>278895</v>
      </c>
    </row>
    <row r="52" spans="1:44" ht="51.75" x14ac:dyDescent="0.25">
      <c r="A52" s="41">
        <v>28</v>
      </c>
      <c r="B52" s="36" t="s">
        <v>97</v>
      </c>
      <c r="C52" s="36" t="s">
        <v>100</v>
      </c>
      <c r="D52" s="34" t="s">
        <v>96</v>
      </c>
      <c r="E52" s="39">
        <v>365.46</v>
      </c>
      <c r="F52" s="33">
        <v>1000</v>
      </c>
      <c r="G52" s="20">
        <f t="shared" si="21"/>
        <v>365460</v>
      </c>
      <c r="H52" s="5" t="s">
        <v>11</v>
      </c>
      <c r="I52" s="6" t="s">
        <v>16</v>
      </c>
      <c r="J52" s="6" t="s">
        <v>17</v>
      </c>
      <c r="K52" s="7" t="s">
        <v>12</v>
      </c>
      <c r="L52" s="12"/>
      <c r="M52" s="61">
        <f t="shared" si="17"/>
        <v>0</v>
      </c>
      <c r="N52" s="12"/>
      <c r="O52" s="44">
        <f t="shared" si="18"/>
        <v>0</v>
      </c>
      <c r="P52" s="12"/>
      <c r="Q52" s="44">
        <f t="shared" si="19"/>
        <v>0</v>
      </c>
      <c r="R52" s="12"/>
      <c r="S52" s="44">
        <f t="shared" si="4"/>
        <v>0</v>
      </c>
      <c r="T52" s="12"/>
      <c r="U52" s="44">
        <f t="shared" si="5"/>
        <v>0</v>
      </c>
      <c r="V52" s="12"/>
      <c r="W52" s="44">
        <f t="shared" si="6"/>
        <v>0</v>
      </c>
      <c r="X52" s="31">
        <v>232</v>
      </c>
      <c r="Y52" s="31">
        <f t="shared" si="7"/>
        <v>232000</v>
      </c>
      <c r="Z52" s="12">
        <v>325</v>
      </c>
      <c r="AA52" s="44">
        <f t="shared" si="20"/>
        <v>325000</v>
      </c>
      <c r="AB52" s="12"/>
      <c r="AC52" s="44">
        <f t="shared" si="9"/>
        <v>0</v>
      </c>
      <c r="AD52" s="12"/>
      <c r="AE52" s="44">
        <f t="shared" si="10"/>
        <v>0</v>
      </c>
      <c r="AF52" s="43">
        <v>108</v>
      </c>
      <c r="AG52" s="31">
        <f t="shared" si="11"/>
        <v>108000</v>
      </c>
      <c r="AH52" s="12"/>
      <c r="AI52" s="44">
        <f t="shared" si="12"/>
        <v>0</v>
      </c>
      <c r="AJ52" s="12"/>
      <c r="AK52" s="44">
        <f t="shared" si="13"/>
        <v>0</v>
      </c>
      <c r="AL52" s="12"/>
      <c r="AM52" s="69">
        <f t="shared" si="14"/>
        <v>0</v>
      </c>
      <c r="AN52" s="12">
        <v>360</v>
      </c>
      <c r="AO52" s="44">
        <f t="shared" si="15"/>
        <v>360000</v>
      </c>
      <c r="AP52" s="43">
        <f>AF52</f>
        <v>108</v>
      </c>
      <c r="AQ52" s="12">
        <f t="shared" si="16"/>
        <v>108000</v>
      </c>
      <c r="AR52" s="1">
        <v>365460</v>
      </c>
    </row>
    <row r="53" spans="1:44" ht="51.75" x14ac:dyDescent="0.25">
      <c r="A53" s="41">
        <v>29</v>
      </c>
      <c r="B53" s="36" t="s">
        <v>97</v>
      </c>
      <c r="C53" s="36" t="s">
        <v>101</v>
      </c>
      <c r="D53" s="34" t="s">
        <v>96</v>
      </c>
      <c r="E53" s="39">
        <v>674.73</v>
      </c>
      <c r="F53" s="33">
        <v>4000</v>
      </c>
      <c r="G53" s="20">
        <f t="shared" si="21"/>
        <v>2698920</v>
      </c>
      <c r="H53" s="5" t="s">
        <v>11</v>
      </c>
      <c r="I53" s="6" t="s">
        <v>16</v>
      </c>
      <c r="J53" s="6" t="s">
        <v>17</v>
      </c>
      <c r="K53" s="7" t="s">
        <v>12</v>
      </c>
      <c r="L53" s="12"/>
      <c r="M53" s="61">
        <f t="shared" si="17"/>
        <v>0</v>
      </c>
      <c r="N53" s="12"/>
      <c r="O53" s="44">
        <f t="shared" si="18"/>
        <v>0</v>
      </c>
      <c r="P53" s="12"/>
      <c r="Q53" s="44">
        <f t="shared" si="19"/>
        <v>0</v>
      </c>
      <c r="R53" s="12"/>
      <c r="S53" s="44">
        <f t="shared" si="4"/>
        <v>0</v>
      </c>
      <c r="T53" s="12"/>
      <c r="U53" s="44">
        <f t="shared" si="5"/>
        <v>0</v>
      </c>
      <c r="V53" s="12"/>
      <c r="W53" s="44">
        <f t="shared" si="6"/>
        <v>0</v>
      </c>
      <c r="X53" s="31"/>
      <c r="Y53" s="31">
        <f t="shared" si="7"/>
        <v>0</v>
      </c>
      <c r="Z53" s="12"/>
      <c r="AA53" s="44">
        <f t="shared" si="20"/>
        <v>0</v>
      </c>
      <c r="AB53" s="12"/>
      <c r="AC53" s="44">
        <f t="shared" si="9"/>
        <v>0</v>
      </c>
      <c r="AD53" s="12"/>
      <c r="AE53" s="44">
        <f t="shared" si="10"/>
        <v>0</v>
      </c>
      <c r="AF53" s="43">
        <v>398</v>
      </c>
      <c r="AG53" s="31">
        <f t="shared" si="11"/>
        <v>1592000</v>
      </c>
      <c r="AH53" s="12"/>
      <c r="AI53" s="44">
        <f t="shared" si="12"/>
        <v>0</v>
      </c>
      <c r="AJ53" s="12"/>
      <c r="AK53" s="44">
        <f t="shared" si="13"/>
        <v>0</v>
      </c>
      <c r="AL53" s="12"/>
      <c r="AM53" s="69">
        <f t="shared" si="14"/>
        <v>0</v>
      </c>
      <c r="AN53" s="12">
        <v>670</v>
      </c>
      <c r="AO53" s="44">
        <f t="shared" si="15"/>
        <v>2680000</v>
      </c>
      <c r="AP53" s="43">
        <f>AF53</f>
        <v>398</v>
      </c>
      <c r="AQ53" s="12">
        <f t="shared" si="16"/>
        <v>1592000</v>
      </c>
      <c r="AR53" s="1">
        <v>2698920</v>
      </c>
    </row>
    <row r="54" spans="1:44" ht="51.75" x14ac:dyDescent="0.25">
      <c r="A54" s="41">
        <v>30</v>
      </c>
      <c r="B54" s="36" t="s">
        <v>97</v>
      </c>
      <c r="C54" s="36" t="s">
        <v>100</v>
      </c>
      <c r="D54" s="34" t="s">
        <v>22</v>
      </c>
      <c r="E54" s="39">
        <v>272.89</v>
      </c>
      <c r="F54" s="33">
        <v>1000</v>
      </c>
      <c r="G54" s="20">
        <f t="shared" si="21"/>
        <v>272890</v>
      </c>
      <c r="H54" s="5" t="s">
        <v>11</v>
      </c>
      <c r="I54" s="6" t="s">
        <v>16</v>
      </c>
      <c r="J54" s="6" t="s">
        <v>17</v>
      </c>
      <c r="K54" s="7" t="s">
        <v>12</v>
      </c>
      <c r="L54" s="12"/>
      <c r="M54" s="61">
        <f t="shared" si="17"/>
        <v>0</v>
      </c>
      <c r="N54" s="12"/>
      <c r="O54" s="44">
        <f t="shared" si="18"/>
        <v>0</v>
      </c>
      <c r="P54" s="12"/>
      <c r="Q54" s="44">
        <f t="shared" si="19"/>
        <v>0</v>
      </c>
      <c r="R54" s="12"/>
      <c r="S54" s="44">
        <f t="shared" si="4"/>
        <v>0</v>
      </c>
      <c r="T54" s="12"/>
      <c r="U54" s="44">
        <f t="shared" si="5"/>
        <v>0</v>
      </c>
      <c r="V54" s="12"/>
      <c r="W54" s="44">
        <f t="shared" si="6"/>
        <v>0</v>
      </c>
      <c r="X54" s="31">
        <v>189</v>
      </c>
      <c r="Y54" s="31">
        <f t="shared" si="7"/>
        <v>189000</v>
      </c>
      <c r="Z54" s="12">
        <v>268</v>
      </c>
      <c r="AA54" s="44">
        <f t="shared" si="20"/>
        <v>268000</v>
      </c>
      <c r="AB54" s="12"/>
      <c r="AC54" s="44">
        <f t="shared" si="9"/>
        <v>0</v>
      </c>
      <c r="AD54" s="12"/>
      <c r="AE54" s="44">
        <f t="shared" si="10"/>
        <v>0</v>
      </c>
      <c r="AF54" s="43">
        <v>108</v>
      </c>
      <c r="AG54" s="31">
        <f t="shared" si="11"/>
        <v>108000</v>
      </c>
      <c r="AH54" s="12"/>
      <c r="AI54" s="44">
        <f t="shared" si="12"/>
        <v>0</v>
      </c>
      <c r="AJ54" s="12"/>
      <c r="AK54" s="44">
        <f t="shared" si="13"/>
        <v>0</v>
      </c>
      <c r="AL54" s="12"/>
      <c r="AM54" s="69">
        <f t="shared" si="14"/>
        <v>0</v>
      </c>
      <c r="AN54" s="12"/>
      <c r="AO54" s="44">
        <f t="shared" si="15"/>
        <v>0</v>
      </c>
      <c r="AP54" s="43">
        <f>AF54</f>
        <v>108</v>
      </c>
      <c r="AQ54" s="12">
        <f t="shared" si="16"/>
        <v>108000</v>
      </c>
      <c r="AR54" s="1">
        <v>272890</v>
      </c>
    </row>
    <row r="55" spans="1:44" ht="51.75" x14ac:dyDescent="0.25">
      <c r="A55" s="41">
        <v>31</v>
      </c>
      <c r="B55" s="25" t="s">
        <v>102</v>
      </c>
      <c r="C55" s="25" t="s">
        <v>102</v>
      </c>
      <c r="D55" s="34" t="s">
        <v>22</v>
      </c>
      <c r="E55" s="39">
        <v>91.64</v>
      </c>
      <c r="F55" s="33">
        <v>7000</v>
      </c>
      <c r="G55" s="20">
        <f t="shared" si="21"/>
        <v>641480</v>
      </c>
      <c r="H55" s="5" t="s">
        <v>11</v>
      </c>
      <c r="I55" s="6" t="s">
        <v>16</v>
      </c>
      <c r="J55" s="6" t="s">
        <v>17</v>
      </c>
      <c r="K55" s="7" t="s">
        <v>12</v>
      </c>
      <c r="L55" s="12"/>
      <c r="M55" s="61">
        <f t="shared" si="17"/>
        <v>0</v>
      </c>
      <c r="N55" s="12"/>
      <c r="O55" s="44">
        <f t="shared" si="18"/>
        <v>0</v>
      </c>
      <c r="P55" s="31">
        <v>69.900000000000006</v>
      </c>
      <c r="Q55" s="44">
        <f t="shared" si="19"/>
        <v>489300.00000000006</v>
      </c>
      <c r="R55" s="12"/>
      <c r="S55" s="44">
        <f t="shared" si="4"/>
        <v>0</v>
      </c>
      <c r="T55" s="12"/>
      <c r="U55" s="44">
        <f t="shared" si="5"/>
        <v>0</v>
      </c>
      <c r="V55" s="12"/>
      <c r="W55" s="44">
        <f t="shared" si="6"/>
        <v>0</v>
      </c>
      <c r="X55" s="43">
        <v>56</v>
      </c>
      <c r="Y55" s="31">
        <f t="shared" si="7"/>
        <v>392000</v>
      </c>
      <c r="Z55" s="12">
        <v>70</v>
      </c>
      <c r="AA55" s="44">
        <f t="shared" si="20"/>
        <v>490000</v>
      </c>
      <c r="AB55" s="12">
        <v>78</v>
      </c>
      <c r="AC55" s="44">
        <f t="shared" si="9"/>
        <v>546000</v>
      </c>
      <c r="AD55" s="12">
        <v>59</v>
      </c>
      <c r="AE55" s="44">
        <f t="shared" si="10"/>
        <v>413000</v>
      </c>
      <c r="AF55" s="31">
        <v>59</v>
      </c>
      <c r="AG55" s="31">
        <f t="shared" si="11"/>
        <v>413000</v>
      </c>
      <c r="AH55" s="12"/>
      <c r="AI55" s="44">
        <f t="shared" si="12"/>
        <v>0</v>
      </c>
      <c r="AJ55" s="12"/>
      <c r="AK55" s="44">
        <f t="shared" si="13"/>
        <v>0</v>
      </c>
      <c r="AL55" s="12"/>
      <c r="AM55" s="69">
        <f t="shared" si="14"/>
        <v>0</v>
      </c>
      <c r="AN55" s="12"/>
      <c r="AO55" s="44">
        <f t="shared" si="15"/>
        <v>0</v>
      </c>
      <c r="AP55" s="43">
        <f>X55</f>
        <v>56</v>
      </c>
      <c r="AQ55" s="12">
        <f t="shared" si="16"/>
        <v>392000</v>
      </c>
      <c r="AR55" s="1">
        <v>641480</v>
      </c>
    </row>
    <row r="56" spans="1:44" ht="76.5" x14ac:dyDescent="0.25">
      <c r="A56" s="41">
        <v>32</v>
      </c>
      <c r="B56" s="37" t="s">
        <v>103</v>
      </c>
      <c r="C56" s="38" t="s">
        <v>104</v>
      </c>
      <c r="D56" s="34" t="s">
        <v>22</v>
      </c>
      <c r="E56" s="36">
        <v>923.55</v>
      </c>
      <c r="F56" s="33">
        <v>500</v>
      </c>
      <c r="G56" s="20">
        <f t="shared" si="21"/>
        <v>461775</v>
      </c>
      <c r="H56" s="5" t="s">
        <v>11</v>
      </c>
      <c r="I56" s="6" t="s">
        <v>16</v>
      </c>
      <c r="J56" s="6" t="s">
        <v>17</v>
      </c>
      <c r="K56" s="7" t="s">
        <v>12</v>
      </c>
      <c r="L56" s="12"/>
      <c r="M56" s="61">
        <f t="shared" si="17"/>
        <v>0</v>
      </c>
      <c r="N56" s="12"/>
      <c r="O56" s="44">
        <f t="shared" si="18"/>
        <v>0</v>
      </c>
      <c r="P56" s="12">
        <v>890</v>
      </c>
      <c r="Q56" s="44">
        <f t="shared" si="19"/>
        <v>445000</v>
      </c>
      <c r="R56" s="43">
        <v>396</v>
      </c>
      <c r="S56" s="44">
        <f t="shared" si="4"/>
        <v>198000</v>
      </c>
      <c r="T56" s="12"/>
      <c r="U56" s="44">
        <f t="shared" si="5"/>
        <v>0</v>
      </c>
      <c r="V56" s="12"/>
      <c r="W56" s="44">
        <f t="shared" si="6"/>
        <v>0</v>
      </c>
      <c r="X56" s="31">
        <v>420</v>
      </c>
      <c r="Y56" s="31">
        <f t="shared" si="7"/>
        <v>210000</v>
      </c>
      <c r="Z56" s="12"/>
      <c r="AA56" s="44">
        <f t="shared" si="20"/>
        <v>0</v>
      </c>
      <c r="AB56" s="12"/>
      <c r="AC56" s="44">
        <f t="shared" si="9"/>
        <v>0</v>
      </c>
      <c r="AD56" s="12"/>
      <c r="AE56" s="44">
        <f t="shared" si="10"/>
        <v>0</v>
      </c>
      <c r="AF56" s="31"/>
      <c r="AG56" s="31">
        <f t="shared" si="11"/>
        <v>0</v>
      </c>
      <c r="AH56" s="12"/>
      <c r="AI56" s="44">
        <f t="shared" si="12"/>
        <v>0</v>
      </c>
      <c r="AJ56" s="12"/>
      <c r="AK56" s="44">
        <f t="shared" si="13"/>
        <v>0</v>
      </c>
      <c r="AL56" s="12">
        <v>860</v>
      </c>
      <c r="AM56" s="69">
        <f t="shared" si="14"/>
        <v>430000</v>
      </c>
      <c r="AN56" s="12"/>
      <c r="AO56" s="44">
        <f t="shared" si="15"/>
        <v>0</v>
      </c>
      <c r="AP56" s="43">
        <f>R56</f>
        <v>396</v>
      </c>
      <c r="AQ56" s="12">
        <f t="shared" si="16"/>
        <v>198000</v>
      </c>
      <c r="AR56" s="1">
        <v>461775</v>
      </c>
    </row>
    <row r="57" spans="1:44" ht="51.75" x14ac:dyDescent="0.25">
      <c r="A57" s="41">
        <v>33</v>
      </c>
      <c r="B57" s="36" t="s">
        <v>105</v>
      </c>
      <c r="C57" s="36" t="s">
        <v>106</v>
      </c>
      <c r="D57" s="34" t="s">
        <v>22</v>
      </c>
      <c r="E57" s="36">
        <v>353.78</v>
      </c>
      <c r="F57" s="33">
        <v>1000</v>
      </c>
      <c r="G57" s="20">
        <f t="shared" si="21"/>
        <v>353780</v>
      </c>
      <c r="H57" s="5" t="s">
        <v>11</v>
      </c>
      <c r="I57" s="6" t="s">
        <v>16</v>
      </c>
      <c r="J57" s="6" t="s">
        <v>17</v>
      </c>
      <c r="K57" s="7" t="s">
        <v>12</v>
      </c>
      <c r="L57" s="12"/>
      <c r="M57" s="61">
        <f t="shared" si="17"/>
        <v>0</v>
      </c>
      <c r="N57" s="12"/>
      <c r="O57" s="44">
        <f t="shared" si="18"/>
        <v>0</v>
      </c>
      <c r="P57" s="12"/>
      <c r="Q57" s="44">
        <f t="shared" si="19"/>
        <v>0</v>
      </c>
      <c r="R57" s="12"/>
      <c r="S57" s="44">
        <f t="shared" si="4"/>
        <v>0</v>
      </c>
      <c r="T57" s="12"/>
      <c r="U57" s="44">
        <f t="shared" si="5"/>
        <v>0</v>
      </c>
      <c r="V57" s="12"/>
      <c r="W57" s="44">
        <f t="shared" si="6"/>
        <v>0</v>
      </c>
      <c r="X57" s="43">
        <v>125</v>
      </c>
      <c r="Y57" s="31">
        <f t="shared" si="7"/>
        <v>125000</v>
      </c>
      <c r="Z57" s="12"/>
      <c r="AA57" s="44">
        <f t="shared" si="20"/>
        <v>0</v>
      </c>
      <c r="AB57" s="12"/>
      <c r="AC57" s="44">
        <f t="shared" si="9"/>
        <v>0</v>
      </c>
      <c r="AD57" s="12"/>
      <c r="AE57" s="44">
        <f t="shared" si="10"/>
        <v>0</v>
      </c>
      <c r="AF57" s="31"/>
      <c r="AG57" s="31">
        <f t="shared" si="11"/>
        <v>0</v>
      </c>
      <c r="AH57" s="12"/>
      <c r="AI57" s="44">
        <f t="shared" si="12"/>
        <v>0</v>
      </c>
      <c r="AJ57" s="12"/>
      <c r="AK57" s="44">
        <f t="shared" si="13"/>
        <v>0</v>
      </c>
      <c r="AL57" s="12"/>
      <c r="AM57" s="69">
        <f t="shared" si="14"/>
        <v>0</v>
      </c>
      <c r="AN57" s="12"/>
      <c r="AO57" s="44">
        <f t="shared" si="15"/>
        <v>0</v>
      </c>
      <c r="AP57" s="43">
        <f>X57</f>
        <v>125</v>
      </c>
      <c r="AQ57" s="12">
        <f t="shared" si="16"/>
        <v>125000</v>
      </c>
      <c r="AR57" s="1">
        <v>353780</v>
      </c>
    </row>
    <row r="58" spans="1:44" ht="51.75" x14ac:dyDescent="0.25">
      <c r="A58" s="41">
        <v>34</v>
      </c>
      <c r="B58" s="36" t="s">
        <v>105</v>
      </c>
      <c r="C58" s="36" t="s">
        <v>107</v>
      </c>
      <c r="D58" s="34" t="s">
        <v>22</v>
      </c>
      <c r="E58" s="36">
        <v>353.78</v>
      </c>
      <c r="F58" s="33">
        <v>1000</v>
      </c>
      <c r="G58" s="20">
        <f t="shared" si="21"/>
        <v>353780</v>
      </c>
      <c r="H58" s="5" t="s">
        <v>11</v>
      </c>
      <c r="I58" s="6" t="s">
        <v>16</v>
      </c>
      <c r="J58" s="6" t="s">
        <v>17</v>
      </c>
      <c r="K58" s="7" t="s">
        <v>12</v>
      </c>
      <c r="L58" s="12"/>
      <c r="M58" s="61">
        <f t="shared" si="17"/>
        <v>0</v>
      </c>
      <c r="N58" s="12"/>
      <c r="O58" s="44">
        <f t="shared" si="18"/>
        <v>0</v>
      </c>
      <c r="P58" s="12"/>
      <c r="Q58" s="44">
        <f t="shared" si="19"/>
        <v>0</v>
      </c>
      <c r="R58" s="12"/>
      <c r="S58" s="44">
        <f t="shared" si="4"/>
        <v>0</v>
      </c>
      <c r="T58" s="12"/>
      <c r="U58" s="44">
        <f t="shared" si="5"/>
        <v>0</v>
      </c>
      <c r="V58" s="12"/>
      <c r="W58" s="44">
        <f t="shared" si="6"/>
        <v>0</v>
      </c>
      <c r="X58" s="43">
        <v>111</v>
      </c>
      <c r="Y58" s="31">
        <f t="shared" si="7"/>
        <v>111000</v>
      </c>
      <c r="Z58" s="12">
        <v>339</v>
      </c>
      <c r="AA58" s="44">
        <f t="shared" si="20"/>
        <v>339000</v>
      </c>
      <c r="AB58" s="12"/>
      <c r="AC58" s="44">
        <f t="shared" si="9"/>
        <v>0</v>
      </c>
      <c r="AD58" s="12"/>
      <c r="AE58" s="44">
        <f t="shared" si="10"/>
        <v>0</v>
      </c>
      <c r="AF58" s="31"/>
      <c r="AG58" s="31">
        <f t="shared" si="11"/>
        <v>0</v>
      </c>
      <c r="AH58" s="12"/>
      <c r="AI58" s="44">
        <f t="shared" si="12"/>
        <v>0</v>
      </c>
      <c r="AJ58" s="12"/>
      <c r="AK58" s="44">
        <f t="shared" si="13"/>
        <v>0</v>
      </c>
      <c r="AL58" s="12"/>
      <c r="AM58" s="69">
        <f t="shared" si="14"/>
        <v>0</v>
      </c>
      <c r="AN58" s="12"/>
      <c r="AO58" s="44">
        <f t="shared" si="15"/>
        <v>0</v>
      </c>
      <c r="AP58" s="43">
        <f>X58</f>
        <v>111</v>
      </c>
      <c r="AQ58" s="12">
        <f t="shared" si="16"/>
        <v>111000</v>
      </c>
      <c r="AR58" s="1">
        <v>353780</v>
      </c>
    </row>
    <row r="59" spans="1:44" ht="51.75" x14ac:dyDescent="0.25">
      <c r="A59" s="41">
        <v>35</v>
      </c>
      <c r="B59" s="36" t="s">
        <v>108</v>
      </c>
      <c r="C59" s="6" t="s">
        <v>109</v>
      </c>
      <c r="D59" s="34" t="s">
        <v>22</v>
      </c>
      <c r="E59" s="36">
        <v>16.97</v>
      </c>
      <c r="F59" s="33">
        <v>2000</v>
      </c>
      <c r="G59" s="20">
        <f t="shared" si="21"/>
        <v>33940</v>
      </c>
      <c r="H59" s="5" t="s">
        <v>11</v>
      </c>
      <c r="I59" s="6" t="s">
        <v>16</v>
      </c>
      <c r="J59" s="6" t="s">
        <v>17</v>
      </c>
      <c r="K59" s="7" t="s">
        <v>12</v>
      </c>
      <c r="L59" s="12"/>
      <c r="M59" s="61">
        <f t="shared" si="17"/>
        <v>0</v>
      </c>
      <c r="N59" s="12"/>
      <c r="O59" s="44">
        <f t="shared" si="18"/>
        <v>0</v>
      </c>
      <c r="P59" s="12"/>
      <c r="Q59" s="44">
        <f t="shared" si="19"/>
        <v>0</v>
      </c>
      <c r="R59" s="12"/>
      <c r="S59" s="44">
        <f t="shared" si="4"/>
        <v>0</v>
      </c>
      <c r="T59" s="12"/>
      <c r="U59" s="44">
        <f t="shared" si="5"/>
        <v>0</v>
      </c>
      <c r="V59" s="12"/>
      <c r="W59" s="44">
        <f t="shared" si="6"/>
        <v>0</v>
      </c>
      <c r="X59" s="31"/>
      <c r="Y59" s="31">
        <f t="shared" si="7"/>
        <v>0</v>
      </c>
      <c r="Z59" s="12"/>
      <c r="AA59" s="44">
        <f t="shared" si="20"/>
        <v>0</v>
      </c>
      <c r="AB59" s="12"/>
      <c r="AC59" s="44">
        <f t="shared" si="9"/>
        <v>0</v>
      </c>
      <c r="AD59" s="12"/>
      <c r="AE59" s="44">
        <f t="shared" si="10"/>
        <v>0</v>
      </c>
      <c r="AF59" s="31"/>
      <c r="AG59" s="31">
        <f t="shared" si="11"/>
        <v>0</v>
      </c>
      <c r="AH59" s="12"/>
      <c r="AI59" s="44">
        <f t="shared" si="12"/>
        <v>0</v>
      </c>
      <c r="AJ59" s="12"/>
      <c r="AK59" s="44">
        <f t="shared" si="13"/>
        <v>0</v>
      </c>
      <c r="AL59" s="12"/>
      <c r="AM59" s="69">
        <f t="shared" si="14"/>
        <v>0</v>
      </c>
      <c r="AN59" s="12"/>
      <c r="AO59" s="44">
        <f t="shared" si="15"/>
        <v>0</v>
      </c>
      <c r="AP59" s="12">
        <f>0</f>
        <v>0</v>
      </c>
      <c r="AQ59" s="12">
        <f t="shared" si="16"/>
        <v>0</v>
      </c>
      <c r="AR59" s="1">
        <v>33940</v>
      </c>
    </row>
    <row r="60" spans="1:44" ht="27" customHeight="1" x14ac:dyDescent="0.3">
      <c r="A60" s="41"/>
      <c r="B60" s="36"/>
      <c r="C60" s="6"/>
      <c r="D60" s="34"/>
      <c r="E60" s="36"/>
      <c r="F60" s="33"/>
      <c r="G60" s="15">
        <f>SUM(G25:G59)</f>
        <v>21142740.27</v>
      </c>
      <c r="H60" s="12"/>
      <c r="I60" s="12"/>
      <c r="J60" s="12"/>
      <c r="K60" s="12"/>
      <c r="L60" s="12"/>
      <c r="M60" s="66">
        <f>M20+M21</f>
        <v>4512000</v>
      </c>
      <c r="N60" s="12"/>
      <c r="O60" s="20">
        <f>0</f>
        <v>0</v>
      </c>
      <c r="P60" s="12"/>
      <c r="Q60" s="12">
        <f>Q18</f>
        <v>3559500</v>
      </c>
      <c r="R60" s="12"/>
      <c r="S60" s="12">
        <f>S56</f>
        <v>198000</v>
      </c>
      <c r="T60" s="12"/>
      <c r="U60" s="12">
        <f>0</f>
        <v>0</v>
      </c>
      <c r="V60" s="12"/>
      <c r="W60" s="12">
        <v>0</v>
      </c>
      <c r="X60" s="31"/>
      <c r="Y60" s="31">
        <f>Y19+Y29+Y30+Y31+Y32+Y33+Y35+Y36+Y45+Y46+Y49+Y51+Y55+Y57+Y58</f>
        <v>6454950</v>
      </c>
      <c r="Z60" s="12"/>
      <c r="AA60" s="12">
        <f>AA37+AA38+AA39+AA40+AA47</f>
        <v>710850</v>
      </c>
      <c r="AB60" s="12"/>
      <c r="AC60" s="12">
        <f>0</f>
        <v>0</v>
      </c>
      <c r="AD60" s="12"/>
      <c r="AE60" s="12">
        <f>0</f>
        <v>0</v>
      </c>
      <c r="AF60" s="31"/>
      <c r="AG60" s="31">
        <f>AG50+AG52+AG53+AG54</f>
        <v>1850500</v>
      </c>
      <c r="AH60" s="12"/>
      <c r="AI60" s="12">
        <f>AI34+AI27+AI26+AI25+AI22+AI16</f>
        <v>1327675</v>
      </c>
      <c r="AJ60" s="12"/>
      <c r="AK60" s="12">
        <f>AK28</f>
        <v>188000</v>
      </c>
      <c r="AL60" s="12"/>
      <c r="AM60" s="12">
        <f>0</f>
        <v>0</v>
      </c>
      <c r="AN60" s="12"/>
      <c r="AO60" s="12">
        <f>0</f>
        <v>0</v>
      </c>
      <c r="AP60" s="12"/>
      <c r="AQ60" s="45">
        <f>SUM(AQ9:AQ59)</f>
        <v>18801475</v>
      </c>
      <c r="AR60" s="1">
        <f>SUM(AR25:AR59)</f>
        <v>21142740.27</v>
      </c>
    </row>
    <row r="61" spans="1:44" ht="25.5" customHeight="1" x14ac:dyDescent="0.25">
      <c r="B61" s="75" t="s">
        <v>14</v>
      </c>
      <c r="C61" s="80" t="s">
        <v>15</v>
      </c>
      <c r="M61" s="67">
        <f>M20+M21</f>
        <v>4512000</v>
      </c>
      <c r="Q61" s="1">
        <f>Q18</f>
        <v>3559500</v>
      </c>
      <c r="S61" s="1">
        <f>S56</f>
        <v>198000</v>
      </c>
      <c r="U61" s="1">
        <f>0</f>
        <v>0</v>
      </c>
      <c r="W61" s="1">
        <f>0</f>
        <v>0</v>
      </c>
      <c r="Y61" s="76">
        <f>Y19+Y29+Y30+Y31+Y32+Y33+Y35+Y36+Y45+Y46+Y49+Y51+Y55+Y57+Y58</f>
        <v>6454950</v>
      </c>
      <c r="AA61" s="1">
        <f>AA37+AA38+AA39+AA40+AA47</f>
        <v>710850</v>
      </c>
      <c r="AC61" s="1">
        <f>0</f>
        <v>0</v>
      </c>
      <c r="AE61" s="1">
        <f>0</f>
        <v>0</v>
      </c>
      <c r="AG61" s="76">
        <f>AG50+AG52+AG53+AG54</f>
        <v>1850500</v>
      </c>
      <c r="AI61" s="1">
        <f>AI16+AI22+AI25+AI26+AI27+AI34</f>
        <v>1327675</v>
      </c>
      <c r="AK61" s="1">
        <f>0</f>
        <v>0</v>
      </c>
      <c r="AM61" s="1">
        <f>0</f>
        <v>0</v>
      </c>
      <c r="AO61" s="1">
        <f>0</f>
        <v>0</v>
      </c>
      <c r="AQ61" s="67">
        <f>M60+Q60+S60+Y60+AA60+AG60+AI60+AK60</f>
        <v>18801475</v>
      </c>
    </row>
    <row r="62" spans="1:44" x14ac:dyDescent="0.25">
      <c r="B62" s="75"/>
      <c r="C62" s="80"/>
      <c r="G62" s="46">
        <f>G60+G23</f>
        <v>33030940.27</v>
      </c>
      <c r="AQ62" s="67">
        <f>AQ60-AQ61</f>
        <v>0</v>
      </c>
    </row>
    <row r="63" spans="1:44" x14ac:dyDescent="0.25">
      <c r="B63" s="75" t="s">
        <v>127</v>
      </c>
      <c r="C63" s="80" t="s">
        <v>128</v>
      </c>
      <c r="G63" s="4">
        <f>AQ60</f>
        <v>18801475</v>
      </c>
      <c r="AQ63" s="67">
        <f>AQ60-AQ61</f>
        <v>0</v>
      </c>
    </row>
    <row r="64" spans="1:44" x14ac:dyDescent="0.25">
      <c r="B64" s="75"/>
      <c r="C64" s="80"/>
      <c r="G64" s="4">
        <f>G62-G63</f>
        <v>14229465.27</v>
      </c>
    </row>
    <row r="65" spans="2:3" x14ac:dyDescent="0.25">
      <c r="B65" s="75" t="s">
        <v>130</v>
      </c>
      <c r="C65" s="80" t="s">
        <v>129</v>
      </c>
    </row>
    <row r="66" spans="2:3" x14ac:dyDescent="0.25">
      <c r="B66" s="75"/>
      <c r="C66" s="80"/>
    </row>
    <row r="67" spans="2:3" x14ac:dyDescent="0.25">
      <c r="B67" s="75" t="s">
        <v>131</v>
      </c>
      <c r="C67" s="80" t="s">
        <v>132</v>
      </c>
    </row>
    <row r="68" spans="2:3" x14ac:dyDescent="0.25">
      <c r="B68" s="75"/>
      <c r="C68" s="80"/>
    </row>
    <row r="69" spans="2:3" x14ac:dyDescent="0.25">
      <c r="B69" s="75" t="s">
        <v>133</v>
      </c>
      <c r="C69" s="80" t="s">
        <v>134</v>
      </c>
    </row>
    <row r="70" spans="2:3" x14ac:dyDescent="0.25">
      <c r="B70" s="75"/>
      <c r="C70" s="80"/>
    </row>
    <row r="71" spans="2:3" x14ac:dyDescent="0.25">
      <c r="B71" s="75" t="s">
        <v>138</v>
      </c>
      <c r="C71" s="80" t="s">
        <v>135</v>
      </c>
    </row>
    <row r="72" spans="2:3" x14ac:dyDescent="0.25">
      <c r="B72" s="75"/>
      <c r="C72" s="80"/>
    </row>
    <row r="73" spans="2:3" x14ac:dyDescent="0.25">
      <c r="B73" s="75" t="s">
        <v>136</v>
      </c>
      <c r="C73" s="80" t="s">
        <v>137</v>
      </c>
    </row>
    <row r="74" spans="2:3" x14ac:dyDescent="0.25">
      <c r="B74" s="75"/>
      <c r="C74" s="80"/>
    </row>
    <row r="75" spans="2:3" x14ac:dyDescent="0.25">
      <c r="B75" s="75" t="s">
        <v>21</v>
      </c>
      <c r="C75" s="80" t="s">
        <v>23</v>
      </c>
    </row>
    <row r="76" spans="2:3" x14ac:dyDescent="0.25">
      <c r="B76" s="74"/>
      <c r="C76" s="81"/>
    </row>
  </sheetData>
  <mergeCells count="30"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L6:AM7"/>
    <mergeCell ref="AN6:AO7"/>
    <mergeCell ref="AP6:AQ7"/>
    <mergeCell ref="T6:U7"/>
    <mergeCell ref="V6:W7"/>
    <mergeCell ref="X6:Y7"/>
    <mergeCell ref="Z6:AA7"/>
    <mergeCell ref="AB6:AC7"/>
    <mergeCell ref="AD6:AE7"/>
    <mergeCell ref="A8:K8"/>
    <mergeCell ref="A24:G24"/>
    <mergeCell ref="AF6:AG7"/>
    <mergeCell ref="AH6:AI7"/>
    <mergeCell ref="AJ6:AK7"/>
    <mergeCell ref="J6:J7"/>
    <mergeCell ref="K6:K7"/>
    <mergeCell ref="L6:M7"/>
    <mergeCell ref="N6:O7"/>
    <mergeCell ref="P6:Q7"/>
    <mergeCell ref="R6:S7"/>
  </mergeCells>
  <pageMargins left="0.27559055118110237" right="0.19685039370078741" top="0.31496062992125984" bottom="0.19685039370078741" header="0.31496062992125984" footer="0.19685039370078741"/>
  <pageSetup paperSize="9" scale="24" fitToHeight="0" orientation="landscape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Техспец</vt:lpstr>
      <vt:lpstr>Тех спец к протоколу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2022-02-15T11:31:16Z</dcterms:modified>
</cp:coreProperties>
</file>