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Итого " sheetId="4" r:id="rId1"/>
  </sheets>
  <calcPr calcId="162913"/>
</workbook>
</file>

<file path=xl/calcChain.xml><?xml version="1.0" encoding="utf-8"?>
<calcChain xmlns="http://schemas.openxmlformats.org/spreadsheetml/2006/main">
  <c r="X78" i="4" l="1"/>
  <c r="X77" i="4"/>
  <c r="AO76" i="4"/>
  <c r="AP76" i="4" s="1"/>
  <c r="Z76" i="4"/>
  <c r="P76" i="4"/>
  <c r="H76" i="4"/>
  <c r="AO75" i="4"/>
  <c r="AP75" i="4" s="1"/>
  <c r="AN75" i="4"/>
  <c r="H75" i="4"/>
  <c r="AO74" i="4"/>
  <c r="AP74" i="4" s="1"/>
  <c r="AN74" i="4"/>
  <c r="H74" i="4"/>
  <c r="AO73" i="4"/>
  <c r="AP73" i="4" s="1"/>
  <c r="AN73" i="4"/>
  <c r="AL73" i="4"/>
  <c r="H73" i="4"/>
  <c r="AO72" i="4"/>
  <c r="AP72" i="4" s="1"/>
  <c r="AN72" i="4"/>
  <c r="H72" i="4"/>
  <c r="AO71" i="4"/>
  <c r="AP71" i="4" s="1"/>
  <c r="AN71" i="4"/>
  <c r="H71" i="4"/>
  <c r="AO70" i="4"/>
  <c r="AP70" i="4" s="1"/>
  <c r="AN70" i="4"/>
  <c r="H70" i="4"/>
  <c r="AO69" i="4"/>
  <c r="AP69" i="4" s="1"/>
  <c r="AN69" i="4"/>
  <c r="H69" i="4"/>
  <c r="AO68" i="4"/>
  <c r="AP68" i="4" s="1"/>
  <c r="AN68" i="4"/>
  <c r="H68" i="4"/>
  <c r="AO67" i="4"/>
  <c r="AP67" i="4" s="1"/>
  <c r="AN67" i="4"/>
  <c r="H67" i="4"/>
  <c r="AO66" i="4"/>
  <c r="AP66" i="4" s="1"/>
  <c r="AN66" i="4"/>
  <c r="H66" i="4"/>
  <c r="AO65" i="4"/>
  <c r="AP65" i="4" s="1"/>
  <c r="AN65" i="4"/>
  <c r="P65" i="4"/>
  <c r="N65" i="4"/>
  <c r="H65" i="4"/>
  <c r="AO64" i="4"/>
  <c r="AP64" i="4" s="1"/>
  <c r="AD64" i="4"/>
  <c r="Z64" i="4"/>
  <c r="H64" i="4"/>
  <c r="AO63" i="4"/>
  <c r="AP63" i="4" s="1"/>
  <c r="AB63" i="4"/>
  <c r="H63" i="4"/>
  <c r="AO62" i="4"/>
  <c r="AP62" i="4" s="1"/>
  <c r="AH62" i="4"/>
  <c r="H62" i="4"/>
  <c r="AO61" i="4"/>
  <c r="AP61" i="4" s="1"/>
  <c r="AD61" i="4"/>
  <c r="H61" i="4"/>
  <c r="AO60" i="4"/>
  <c r="AP60" i="4" s="1"/>
  <c r="AD60" i="4"/>
  <c r="H60" i="4"/>
  <c r="AO59" i="4"/>
  <c r="AP59" i="4" s="1"/>
  <c r="AD59" i="4"/>
  <c r="H59" i="4"/>
  <c r="AO58" i="4"/>
  <c r="AP58" i="4" s="1"/>
  <c r="AF58" i="4"/>
  <c r="AD58" i="4"/>
  <c r="AB58" i="4"/>
  <c r="Z58" i="4"/>
  <c r="N58" i="4"/>
  <c r="H58" i="4"/>
  <c r="AO57" i="4"/>
  <c r="AP57" i="4" s="1"/>
  <c r="AF57" i="4"/>
  <c r="H57" i="4"/>
  <c r="AO56" i="4"/>
  <c r="AP56" i="4" s="1"/>
  <c r="AF56" i="4"/>
  <c r="AD56" i="4"/>
  <c r="H56" i="4"/>
  <c r="AO55" i="4"/>
  <c r="AP55" i="4" s="1"/>
  <c r="AF55" i="4"/>
  <c r="H55" i="4"/>
  <c r="AO54" i="4"/>
  <c r="AP54" i="4" s="1"/>
  <c r="AF54" i="4"/>
  <c r="AD54" i="4"/>
  <c r="Z54" i="4"/>
  <c r="H54" i="4"/>
  <c r="AO53" i="4"/>
  <c r="AP53" i="4" s="1"/>
  <c r="AJ53" i="4"/>
  <c r="AJ77" i="4" s="1"/>
  <c r="AD53" i="4"/>
  <c r="AB53" i="4"/>
  <c r="Z53" i="4"/>
  <c r="H53" i="4"/>
  <c r="AO52" i="4"/>
  <c r="AP52" i="4" s="1"/>
  <c r="AD52" i="4"/>
  <c r="H52" i="4"/>
  <c r="AO51" i="4"/>
  <c r="AP51" i="4" s="1"/>
  <c r="AD51" i="4"/>
  <c r="T51" i="4"/>
  <c r="T78" i="4" s="1"/>
  <c r="H51" i="4"/>
  <c r="AO50" i="4"/>
  <c r="AP50" i="4" s="1"/>
  <c r="AB50" i="4"/>
  <c r="Z50" i="4"/>
  <c r="R50" i="4"/>
  <c r="H50" i="4"/>
  <c r="AO49" i="4"/>
  <c r="AP49" i="4" s="1"/>
  <c r="AF49" i="4"/>
  <c r="AD49" i="4"/>
  <c r="V49" i="4"/>
  <c r="H49" i="4"/>
  <c r="AO48" i="4"/>
  <c r="AP48" i="4" s="1"/>
  <c r="AF48" i="4"/>
  <c r="AD48" i="4"/>
  <c r="V48" i="4"/>
  <c r="H48" i="4"/>
  <c r="AO47" i="4"/>
  <c r="AP47" i="4" s="1"/>
  <c r="AF47" i="4"/>
  <c r="AD47" i="4"/>
  <c r="V47" i="4"/>
  <c r="H47" i="4"/>
  <c r="AO46" i="4"/>
  <c r="AP46" i="4" s="1"/>
  <c r="AF46" i="4"/>
  <c r="AD46" i="4"/>
  <c r="V46" i="4"/>
  <c r="R46" i="4"/>
  <c r="H46" i="4"/>
  <c r="AO45" i="4"/>
  <c r="AP45" i="4" s="1"/>
  <c r="AF45" i="4"/>
  <c r="AD45" i="4"/>
  <c r="V45" i="4"/>
  <c r="H45" i="4"/>
  <c r="AO44" i="4"/>
  <c r="AP44" i="4" s="1"/>
  <c r="AF44" i="4"/>
  <c r="AD44" i="4"/>
  <c r="V44" i="4"/>
  <c r="R44" i="4"/>
  <c r="H44" i="4"/>
  <c r="AO43" i="4"/>
  <c r="AP43" i="4" s="1"/>
  <c r="AF43" i="4"/>
  <c r="AD43" i="4"/>
  <c r="V43" i="4"/>
  <c r="H43" i="4"/>
  <c r="AO42" i="4"/>
  <c r="AP42" i="4" s="1"/>
  <c r="AF42" i="4"/>
  <c r="AD42" i="4"/>
  <c r="V42" i="4"/>
  <c r="H42" i="4"/>
  <c r="AO41" i="4"/>
  <c r="AP41" i="4" s="1"/>
  <c r="V41" i="4"/>
  <c r="H41" i="4"/>
  <c r="AO40" i="4"/>
  <c r="AP40" i="4" s="1"/>
  <c r="R40" i="4"/>
  <c r="H40" i="4"/>
  <c r="AO39" i="4"/>
  <c r="AP39" i="4" s="1"/>
  <c r="AD39" i="4"/>
  <c r="Z39" i="4"/>
  <c r="H39" i="4"/>
  <c r="AO38" i="4"/>
  <c r="AP38" i="4" s="1"/>
  <c r="AD38" i="4"/>
  <c r="Z38" i="4"/>
  <c r="H38" i="4"/>
  <c r="AO37" i="4"/>
  <c r="AP37" i="4" s="1"/>
  <c r="AB37" i="4"/>
  <c r="H37" i="4"/>
  <c r="AO36" i="4"/>
  <c r="AP36" i="4" s="1"/>
  <c r="AB36" i="4"/>
  <c r="H36" i="4"/>
  <c r="AO35" i="4"/>
  <c r="AP35" i="4" s="1"/>
  <c r="AD35" i="4"/>
  <c r="AB35" i="4"/>
  <c r="Z35" i="4"/>
  <c r="X35" i="4"/>
  <c r="H35" i="4"/>
  <c r="AO34" i="4"/>
  <c r="AP34" i="4" s="1"/>
  <c r="AF34" i="4"/>
  <c r="AD34" i="4"/>
  <c r="AB34" i="4"/>
  <c r="H34" i="4"/>
  <c r="AO33" i="4"/>
  <c r="AP33" i="4" s="1"/>
  <c r="AF33" i="4"/>
  <c r="AD33" i="4"/>
  <c r="AB33" i="4"/>
  <c r="H33" i="4"/>
  <c r="AO32" i="4"/>
  <c r="AP32" i="4" s="1"/>
  <c r="AN32" i="4"/>
  <c r="AL32" i="4"/>
  <c r="AL78" i="4" s="1"/>
  <c r="Z32" i="4"/>
  <c r="H32" i="4"/>
  <c r="AO31" i="4"/>
  <c r="AP31" i="4" s="1"/>
  <c r="AD31" i="4"/>
  <c r="AB31" i="4"/>
  <c r="Z31" i="4"/>
  <c r="N31" i="4"/>
  <c r="N77" i="4" s="1"/>
  <c r="H31" i="4"/>
  <c r="AO30" i="4"/>
  <c r="AP30" i="4" s="1"/>
  <c r="AF30" i="4"/>
  <c r="H30" i="4"/>
  <c r="AO29" i="4"/>
  <c r="AP29" i="4" s="1"/>
  <c r="AF29" i="4"/>
  <c r="H29" i="4"/>
  <c r="AO28" i="4"/>
  <c r="AP28" i="4" s="1"/>
  <c r="AF28" i="4"/>
  <c r="H28" i="4"/>
  <c r="AO27" i="4"/>
  <c r="AP27" i="4" s="1"/>
  <c r="AF27" i="4"/>
  <c r="H27" i="4"/>
  <c r="AO26" i="4"/>
  <c r="AP26" i="4" s="1"/>
  <c r="AF26" i="4"/>
  <c r="H26" i="4"/>
  <c r="AO25" i="4"/>
  <c r="AP25" i="4" s="1"/>
  <c r="AN25" i="4"/>
  <c r="AL25" i="4"/>
  <c r="AD25" i="4"/>
  <c r="AB25" i="4"/>
  <c r="Z25" i="4"/>
  <c r="R25" i="4"/>
  <c r="H25" i="4"/>
  <c r="AO24" i="4"/>
  <c r="AP24" i="4" s="1"/>
  <c r="AN24" i="4"/>
  <c r="AL24" i="4"/>
  <c r="AB24" i="4"/>
  <c r="Z24" i="4"/>
  <c r="H24" i="4"/>
  <c r="AO23" i="4"/>
  <c r="AP23" i="4" s="1"/>
  <c r="AD23" i="4"/>
  <c r="H23" i="4"/>
  <c r="AO22" i="4"/>
  <c r="AP22" i="4" s="1"/>
  <c r="AN22" i="4"/>
  <c r="H22" i="4"/>
  <c r="AO21" i="4"/>
  <c r="AP21" i="4" s="1"/>
  <c r="AD21" i="4"/>
  <c r="T21" i="4"/>
  <c r="H21" i="4"/>
  <c r="AO20" i="4"/>
  <c r="AP20" i="4" s="1"/>
  <c r="AD20" i="4"/>
  <c r="Z20" i="4"/>
  <c r="H20" i="4"/>
  <c r="AO19" i="4"/>
  <c r="AP19" i="4" s="1"/>
  <c r="AD19" i="4"/>
  <c r="Z19" i="4"/>
  <c r="H19" i="4"/>
  <c r="AO18" i="4"/>
  <c r="AP18" i="4" s="1"/>
  <c r="AF18" i="4"/>
  <c r="AD18" i="4"/>
  <c r="AB18" i="4"/>
  <c r="Z18" i="4"/>
  <c r="R18" i="4"/>
  <c r="H18" i="4"/>
  <c r="AO17" i="4"/>
  <c r="AP17" i="4" s="1"/>
  <c r="AF17" i="4"/>
  <c r="H17" i="4"/>
  <c r="AO16" i="4"/>
  <c r="AP16" i="4" s="1"/>
  <c r="AF16" i="4"/>
  <c r="H16" i="4"/>
  <c r="AO15" i="4"/>
  <c r="AP15" i="4" s="1"/>
  <c r="AF15" i="4"/>
  <c r="H15" i="4"/>
  <c r="AO14" i="4"/>
  <c r="AP14" i="4" s="1"/>
  <c r="AF14" i="4"/>
  <c r="H14" i="4"/>
  <c r="AO13" i="4"/>
  <c r="AP13" i="4" s="1"/>
  <c r="AF13" i="4"/>
  <c r="H13" i="4"/>
  <c r="AO12" i="4"/>
  <c r="AP12" i="4" s="1"/>
  <c r="AF12" i="4"/>
  <c r="H12" i="4"/>
  <c r="AO11" i="4"/>
  <c r="AP11" i="4" s="1"/>
  <c r="AF11" i="4"/>
  <c r="Z11" i="4"/>
  <c r="H11" i="4"/>
  <c r="AO10" i="4"/>
  <c r="AP10" i="4" s="1"/>
  <c r="AF10" i="4"/>
  <c r="AD10" i="4"/>
  <c r="H10" i="4"/>
  <c r="AO9" i="4"/>
  <c r="AP9" i="4" s="1"/>
  <c r="AH9" i="4"/>
  <c r="AH78" i="4" s="1"/>
  <c r="AF9" i="4"/>
  <c r="AD9" i="4"/>
  <c r="H9" i="4"/>
  <c r="R77" i="4" l="1"/>
  <c r="Z77" i="4"/>
  <c r="AB78" i="4"/>
  <c r="P77" i="4"/>
  <c r="AD77" i="4"/>
  <c r="AB77" i="4"/>
  <c r="R78" i="4"/>
  <c r="Z78" i="4"/>
  <c r="AH77" i="4"/>
  <c r="H77" i="4"/>
  <c r="V77" i="4"/>
  <c r="P78" i="4"/>
  <c r="AF77" i="4"/>
  <c r="AN77" i="4"/>
  <c r="AF78" i="4"/>
  <c r="N78" i="4"/>
  <c r="AL77" i="4"/>
  <c r="AP77" i="4"/>
  <c r="AJ78" i="4"/>
  <c r="T77" i="4"/>
  <c r="V78" i="4"/>
  <c r="AD78" i="4"/>
  <c r="AN78" i="4"/>
  <c r="AP78" i="4" l="1"/>
</calcChain>
</file>

<file path=xl/sharedStrings.xml><?xml version="1.0" encoding="utf-8"?>
<sst xmlns="http://schemas.openxmlformats.org/spreadsheetml/2006/main" count="545" uniqueCount="173">
  <si>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</si>
  <si>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</si>
  <si>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</si>
  <si>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</si>
  <si>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</si>
  <si>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</si>
  <si>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</si>
  <si>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</si>
  <si>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</si>
  <si>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</si>
  <si>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</si>
  <si>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Итого:</t>
  </si>
  <si>
    <t>Махмутов Н.Т.</t>
  </si>
  <si>
    <t>ТО, Г.Туркестан ул.Нышанова 18/А</t>
  </si>
  <si>
    <t>шт</t>
  </si>
  <si>
    <t>кол-во</t>
  </si>
  <si>
    <t>Намазбай Г.</t>
  </si>
  <si>
    <t>Количество (объем) закупаемых 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   на 2022-2023 год   ГКП на ПХВ "Областной перинатальный центр №3"</t>
  </si>
  <si>
    <t>по заявке заказчика  до 31.12.2022 года</t>
  </si>
  <si>
    <t>Изделия медицинского назначения</t>
  </si>
  <si>
    <t>Повязка Mepore</t>
  </si>
  <si>
    <t xml:space="preserve">шт </t>
  </si>
  <si>
    <t>Ленты диаграмные</t>
  </si>
  <si>
    <t>размер 112*90*150 MFM2-SERIES для аппарта "КазМед" кардиотокография</t>
  </si>
  <si>
    <t>Лента для КТГ COLAR solar-poltava@meta.ua Hewlett Packard M1911/M1351 FM150*100*150</t>
  </si>
  <si>
    <t>для КТГ COLAR solar-poltava@meta.ua Hewlett Packard M1911/M1351 FM150*100*150</t>
  </si>
  <si>
    <t>Бумага</t>
  </si>
  <si>
    <t xml:space="preserve"> для принтера UPP-110HD тип2 к УЗИ аппарату  110ммх20мм</t>
  </si>
  <si>
    <t>уп</t>
  </si>
  <si>
    <t xml:space="preserve">Термо бумага 210мм*25м </t>
  </si>
  <si>
    <t>для рентген кабинета 210 мм*25м</t>
  </si>
  <si>
    <t>рулон</t>
  </si>
  <si>
    <t>Термобумага для ЭКГ</t>
  </si>
  <si>
    <t>Модель СМ1200А 215мм *30м</t>
  </si>
  <si>
    <t>Хлоргексидин</t>
  </si>
  <si>
    <t>0,05% 200,0</t>
  </si>
  <si>
    <t>кг</t>
  </si>
  <si>
    <t>Натрия гидрокорбанат</t>
  </si>
  <si>
    <t>4% 200мл</t>
  </si>
  <si>
    <t>фл</t>
  </si>
  <si>
    <t>Вода очищенная</t>
  </si>
  <si>
    <t>400 мл</t>
  </si>
  <si>
    <t>Формалин</t>
  </si>
  <si>
    <t>Инфузионный кран 3-х ходовой</t>
  </si>
  <si>
    <t>используется для соединения разных инфузионных и трансфузионных линий</t>
  </si>
  <si>
    <t>Катетер  носоглоточный</t>
  </si>
  <si>
    <t>одноразовый кислородный 2-х ходовой носовой ПВХ неонатальный</t>
  </si>
  <si>
    <t>одноразовый кислородный 2-х ходовой носовой ПВХ взрослый</t>
  </si>
  <si>
    <t>Тегадерм 5,5*5см</t>
  </si>
  <si>
    <t>прозрачная пленочная повязка Tegaderm™ для детей 5,5 x 5 см, U-образный вырез. Прозрачные пленочные наклейки 3M™ Tegaderm™ для фиксации катетеров и закрытия ран  </t>
  </si>
  <si>
    <t xml:space="preserve">Маска </t>
  </si>
  <si>
    <t>лицевая, анестезиологическая, ИВЛ взрослая №4, №5</t>
  </si>
  <si>
    <t>Подушка</t>
  </si>
  <si>
    <t xml:space="preserve">кислородная 25л </t>
  </si>
  <si>
    <t>Мешок Амбу</t>
  </si>
  <si>
    <t>неонатальный силиконовый, объем резервуара 500мл, объем дыхательного мешка 280мл, объем кислородного мешка 600мл, кислородная трубка 2,1м</t>
  </si>
  <si>
    <t>взрослая</t>
  </si>
  <si>
    <t>Перекись водорода</t>
  </si>
  <si>
    <t xml:space="preserve">раствор,  27,5 % </t>
  </si>
  <si>
    <t>раствор 6%</t>
  </si>
  <si>
    <t>раствор 3%</t>
  </si>
  <si>
    <t>Раствор кислоты уксусной 1%</t>
  </si>
  <si>
    <t xml:space="preserve">раствор  для наружного применения 200мл </t>
  </si>
  <si>
    <t xml:space="preserve">Фенолфталеиновая проба </t>
  </si>
  <si>
    <t>раствор, 1% - 100мл</t>
  </si>
  <si>
    <t>Иглы для спинномозговой анестезии с заточкой "карандаш" с проводником</t>
  </si>
  <si>
    <t xml:space="preserve">27G, тип наконечника «Пенсил Пойнт», наружный диаметр 0,40 мм, длина рабочей части 90 мм, угол заточки наконечника 29+20, расстояние от кончика иглы до бокового отверстия 1,20 мм, длина бокового отверстия 0,6 мм; цветовая кодировка мандрена иглы – серый. Интродьюссер: 20G, наружный диаметр 0,9 мм, длина рабочей части 38 мм. </t>
  </si>
  <si>
    <t>Фильтр воздушный</t>
  </si>
  <si>
    <t>для аппарата ИВЛ одноразовый</t>
  </si>
  <si>
    <t xml:space="preserve">Вата </t>
  </si>
  <si>
    <t>нестерильные 100гр</t>
  </si>
  <si>
    <t>Кружка Эсмарха</t>
  </si>
  <si>
    <t>объем 2,0 литра,одноразовые</t>
  </si>
  <si>
    <t xml:space="preserve">Марля </t>
  </si>
  <si>
    <t>Марля медицинская отбеленная в рулонах(плот.30г/м2.) 1000м. х 90см</t>
  </si>
  <si>
    <t>м</t>
  </si>
  <si>
    <t>Медицинская рентгеновская синечувствительная пленка</t>
  </si>
  <si>
    <t>18х24 №100</t>
  </si>
  <si>
    <t>30х40 №100</t>
  </si>
  <si>
    <t>Проявитель Кодак Х-ОМАТна 20л</t>
  </si>
  <si>
    <t>для преобразования латентного изображения образовавшегося после экспонирования фотоматериала  в видимое</t>
  </si>
  <si>
    <t>компл</t>
  </si>
  <si>
    <t>Фиксаж 20LIT KONIX DEV</t>
  </si>
  <si>
    <t>закрепитель в фотографии водный раствор веществ,способных переводить галогениды серебра, находящиеся фотоматериале, в растворимые соединения</t>
  </si>
  <si>
    <t xml:space="preserve">Стерилизационные рулоны </t>
  </si>
  <si>
    <t xml:space="preserve"> плоские для плазменной стерилизации 7,5*70 м.</t>
  </si>
  <si>
    <t>Рулон</t>
  </si>
  <si>
    <t xml:space="preserve"> плоские для плазменной стерилизации 10*70 м.</t>
  </si>
  <si>
    <t xml:space="preserve"> плоские для плазменной стерилизации 15*70 м.</t>
  </si>
  <si>
    <t xml:space="preserve"> плоские для плазменной стерилизации 25*70 м.</t>
  </si>
  <si>
    <t>Стерилизационные рулоны плоские для паровой стерилизаций 7,5*200</t>
  </si>
  <si>
    <t>Стерилизационные рулоны плоские для паровой стерилизаций 10*200</t>
  </si>
  <si>
    <t>Стерилизационные рулоны плоские для паровой стерилизаций 15*200</t>
  </si>
  <si>
    <t>Стерилизационные рулоны плоские для паровой стерилизаций 20*200</t>
  </si>
  <si>
    <t>Стерилизационные рулоны плоские для паровой стерилизаций 25*200</t>
  </si>
  <si>
    <t>Стерилизационные рулоны плоские для паровой стерилизаций 40*200</t>
  </si>
  <si>
    <t>Набор для эпидуральной анестезии</t>
  </si>
  <si>
    <t>набор полный (катетер G20) с закрытым кончиком и три боковыми отверстиями. Игла G18 фильтр "шприц утрата сопративление"</t>
  </si>
  <si>
    <t>набор</t>
  </si>
  <si>
    <t>размер 8*9см</t>
  </si>
  <si>
    <t>размер 48*9см</t>
  </si>
  <si>
    <t>Термометр жесткий Biotherm Budget электронный цифровой</t>
  </si>
  <si>
    <t>Термометр для холодильника</t>
  </si>
  <si>
    <t>Термомтер для холодильника</t>
  </si>
  <si>
    <t>Гигрометр</t>
  </si>
  <si>
    <t>Гигрометр психрометрический ВИТ</t>
  </si>
  <si>
    <t>Градусник комнатный</t>
  </si>
  <si>
    <t>для измерения температуры внутри помещения</t>
  </si>
  <si>
    <t xml:space="preserve">Лоток медицинский </t>
  </si>
  <si>
    <t>почкообразный из нержавеющей стали</t>
  </si>
  <si>
    <t xml:space="preserve">Прибор для измерения АД тонометр механический </t>
  </si>
  <si>
    <t xml:space="preserve">Прибор для измерения АД Biopress Aneroid BI-Asm-1c медицинским фонендоскопом </t>
  </si>
  <si>
    <t>Тонометр автоматический OMRON M2 Basic с адаптером</t>
  </si>
  <si>
    <r>
      <t>Комплектация:</t>
    </r>
    <r>
      <rPr>
        <sz val="12"/>
        <color rgb="FF000000"/>
        <rFont val="Times New Roman"/>
        <family val="1"/>
        <charset val="204"/>
      </rPr>
      <t> электронный блок, манжета компрессионная HEM-RML31, руководство по эксплуатации, чехол для хранения прибора, адаптер переменного тока AC ADAPTER-S (60240HW5SW), комплект элементов питания, журнал для записи артериального давления, гарантийный талон.</t>
    </r>
  </si>
  <si>
    <t>Контейнер лабораторный для взятия проб 150мм с крышкой</t>
  </si>
  <si>
    <t>Контейнер лабораторный для взятия проб 500мм с крышкой</t>
  </si>
  <si>
    <t>Зонд тампон стерильный</t>
  </si>
  <si>
    <t>Стерильный зонд для отбора проб с тампоном в пробирке с накопителем AMIES с углем ( в уп 100 шт) Зонд тампон с транспортной средой +уголь, с пластиковым апликатором, в пробирке 13*155мм</t>
  </si>
  <si>
    <t xml:space="preserve">Браслеты новорожденные </t>
  </si>
  <si>
    <t>браслет для новорожденного (идентификационный ) голубого и розового цвета,  в наборе 2 браслета, 1 медальон. Размер браслета 170*24мм, размер медальона 120*90мм</t>
  </si>
  <si>
    <t>Мини спайк</t>
  </si>
  <si>
    <t>Безыгольный коннектор Встроенная защитная крышка.Воздушный фильтр 0,45 мкм Двухканальный наконечник для воздуха и жидкостей.Универсальный наконечник для всех типов флаконов. Большая упорная пластина для удобства работы. Не содержит ПВХ, латекс и фталаты</t>
  </si>
  <si>
    <t>Контур дыхательный</t>
  </si>
  <si>
    <t>Держатель медицинский</t>
  </si>
  <si>
    <t>1.REF 4707001</t>
  </si>
  <si>
    <t>2.REF 4707002</t>
  </si>
  <si>
    <t>3.REF 4707003</t>
  </si>
  <si>
    <t>4.REF 4707004</t>
  </si>
  <si>
    <t>5.REF 4707005</t>
  </si>
  <si>
    <t>6.REF 4707006</t>
  </si>
  <si>
    <t>7.REF 4707110</t>
  </si>
  <si>
    <t>Канюля назальный</t>
  </si>
  <si>
    <t>1.REF 4701000</t>
  </si>
  <si>
    <t>2.REF 4703000</t>
  </si>
  <si>
    <t>3.REF 4702000</t>
  </si>
  <si>
    <t>Закрытая аспирационная система ЗАС</t>
  </si>
  <si>
    <t xml:space="preserve">предназначена для санации трахеобронхиального дерева без разгерметизации дыхательного контура. Закрытая аспирационная (санационная) система 24 часовая, неонатальная с угловым адаптером для эндотрахеальной </t>
  </si>
  <si>
    <t>до склада по заявке заказчика заказчика 20 дней после заявки</t>
  </si>
  <si>
    <t xml:space="preserve">Цена </t>
  </si>
  <si>
    <t>Сумма</t>
  </si>
  <si>
    <t>вр 17:30   04.02.2022  ТОО "Новомед КЗ"</t>
  </si>
  <si>
    <t>вр  17:30  04.02.2022 ТОО "Димеда"</t>
  </si>
  <si>
    <t>вр 13:21  02.02.2022  ТОО "QazMegaCom"</t>
  </si>
  <si>
    <t>вр 18:00  04.02.2022  ТОО "Казахстан-Мед.Дез"</t>
  </si>
  <si>
    <t>вр 12:10  04.02.2022  ТОО "MegaPharma"</t>
  </si>
  <si>
    <t>вр 17:55  03.02.2022  ТОО "Фарм Орда"</t>
  </si>
  <si>
    <t>вр 18:00  03.02.2022   "ПТ Сагиндыков и Компания"</t>
  </si>
  <si>
    <t>вр 16:05  04.02.2022 ТОО " ARMED PHARM"</t>
  </si>
  <si>
    <t>вр 17:50  03.02.2022  ТОО "ТИН"</t>
  </si>
  <si>
    <t>вр 18:02 03.02.2022  ИП "Тукешов Арман Кажимуханович"</t>
  </si>
  <si>
    <t>вр 15:33  03.02.2022  ТОО "АК НИЕТ"</t>
  </si>
  <si>
    <t>вр 12:09  03.02.2022 ТОО "SM Global.kz"</t>
  </si>
  <si>
    <t>вр 16:45  01.02.2022  ТОО "SUNMEDICA"</t>
  </si>
  <si>
    <t>Всего итого</t>
  </si>
  <si>
    <t>Приложение №3</t>
  </si>
  <si>
    <t>к протоколу №2</t>
  </si>
  <si>
    <t>Руководитель:</t>
  </si>
  <si>
    <t>Зав отделением:</t>
  </si>
  <si>
    <t>Кекилова А.</t>
  </si>
  <si>
    <t>Старший мед.брат:</t>
  </si>
  <si>
    <t>Э.Муталипов</t>
  </si>
  <si>
    <t>И.о.главная акушерка</t>
  </si>
  <si>
    <t>Бекбердиева К.</t>
  </si>
  <si>
    <t>Старшая акушерка род.зала</t>
  </si>
  <si>
    <t>Сержанова Г.</t>
  </si>
  <si>
    <t>Медсестра ЦСО</t>
  </si>
  <si>
    <t>Д.Халкөз</t>
  </si>
  <si>
    <t>Главный бухгалтер:</t>
  </si>
  <si>
    <t>Кожамбекова Ж.К.</t>
  </si>
  <si>
    <t xml:space="preserve">Фармацевт-Провизор </t>
  </si>
  <si>
    <t>№п/п</t>
  </si>
  <si>
    <t>для аппарата ИВЛ AVEA/ Babylog код 5068810</t>
  </si>
  <si>
    <t>вр 11:33  04.02.2022   ТОО "APF -Med"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</si>
</sst>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20212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center"/>
    </xf>
    <xf numFmtId="0" fontId="5" fillId="0" borderId="0"/>
    <xf numFmtId="0" fontId="12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3" xfId="0" applyFont="1" applyBorder="1"/>
    <xf numFmtId="14" fontId="2" fillId="0" borderId="0" xfId="0" applyNumberFormat="1" applyFont="1" applyAlignment="1">
      <alignment wrapText="1"/>
    </xf>
    <xf numFmtId="0" fontId="2" fillId="0" borderId="7" xfId="0" applyFont="1" applyBorder="1"/>
    <xf numFmtId="0" fontId="8" fillId="0" borderId="3" xfId="0" applyFont="1" applyBorder="1" applyAlignment="1">
      <alignment wrapText="1"/>
    </xf>
    <xf numFmtId="4" fontId="8" fillId="0" borderId="3" xfId="0" applyNumberFormat="1" applyFont="1" applyBorder="1"/>
    <xf numFmtId="0" fontId="2" fillId="0" borderId="8" xfId="0" applyFont="1" applyFill="1" applyBorder="1"/>
    <xf numFmtId="4" fontId="2" fillId="0" borderId="8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3" fillId="3" borderId="10" xfId="3" applyNumberFormat="1" applyFont="1" applyFill="1" applyBorder="1" applyAlignment="1">
      <alignment vertical="top" wrapText="1"/>
    </xf>
    <xf numFmtId="9" fontId="2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14" fillId="3" borderId="1" xfId="3" applyNumberFormat="1" applyFont="1" applyFill="1" applyBorder="1" applyAlignment="1">
      <alignment vertical="top" wrapText="1"/>
    </xf>
    <xf numFmtId="0" fontId="11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wrapText="1"/>
    </xf>
    <xf numFmtId="0" fontId="17" fillId="0" borderId="1" xfId="0" applyFont="1" applyBorder="1"/>
    <xf numFmtId="0" fontId="2" fillId="4" borderId="1" xfId="0" applyFont="1" applyFill="1" applyBorder="1"/>
    <xf numFmtId="0" fontId="2" fillId="4" borderId="0" xfId="0" applyFont="1" applyFill="1"/>
    <xf numFmtId="0" fontId="7" fillId="4" borderId="0" xfId="0" applyFont="1" applyFill="1"/>
    <xf numFmtId="0" fontId="7" fillId="4" borderId="0" xfId="0" applyFont="1" applyFill="1" applyBorder="1"/>
    <xf numFmtId="0" fontId="8" fillId="4" borderId="1" xfId="0" applyFont="1" applyFill="1" applyBorder="1"/>
    <xf numFmtId="0" fontId="8" fillId="4" borderId="0" xfId="0" applyFont="1" applyFill="1"/>
    <xf numFmtId="0" fontId="2" fillId="0" borderId="0" xfId="0" applyFont="1" applyAlignment="1">
      <alignment horizontal="right"/>
    </xf>
    <xf numFmtId="0" fontId="8" fillId="0" borderId="3" xfId="0" applyFont="1" applyBorder="1"/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9" xfId="1" applyNumberFormat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8" fillId="4" borderId="11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2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4"/>
  <sheetViews>
    <sheetView tabSelected="1" zoomScaleNormal="100" workbookViewId="0">
      <pane xSplit="5" ySplit="8" topLeftCell="AH77" activePane="bottomRight" state="frozen"/>
      <selection pane="topRight" activeCell="E1" sqref="E1"/>
      <selection pane="bottomLeft" activeCell="A9" sqref="A9"/>
      <selection pane="bottomRight" activeCell="AQ8" sqref="AQ8:AR94"/>
    </sheetView>
  </sheetViews>
  <sheetFormatPr defaultRowHeight="15.75" x14ac:dyDescent="0.25"/>
  <cols>
    <col min="1" max="2" width="9.140625" style="1"/>
    <col min="3" max="3" width="26.85546875" style="2" customWidth="1"/>
    <col min="4" max="4" width="64.28515625" style="1" customWidth="1"/>
    <col min="5" max="5" width="14" style="1" customWidth="1"/>
    <col min="6" max="6" width="15.5703125" style="1" customWidth="1"/>
    <col min="7" max="7" width="20.140625" style="11" customWidth="1"/>
    <col min="8" max="8" width="15.85546875" style="4" customWidth="1"/>
    <col min="9" max="9" width="13.28515625" style="1" customWidth="1"/>
    <col min="10" max="10" width="15.140625" style="1" customWidth="1"/>
    <col min="11" max="11" width="12" style="1" customWidth="1"/>
    <col min="12" max="12" width="15.42578125" style="1" customWidth="1"/>
    <col min="13" max="13" width="9.5703125" style="1" customWidth="1"/>
    <col min="14" max="14" width="14" style="1" customWidth="1"/>
    <col min="15" max="15" width="9.140625" style="1" customWidth="1"/>
    <col min="16" max="16" width="10.7109375" style="1" customWidth="1"/>
    <col min="17" max="17" width="10.5703125" style="1" customWidth="1"/>
    <col min="18" max="18" width="12.5703125" style="1" customWidth="1"/>
    <col min="19" max="19" width="9.140625" style="1" customWidth="1"/>
    <col min="20" max="20" width="11.42578125" style="1" customWidth="1"/>
    <col min="21" max="21" width="9.140625" style="1" customWidth="1"/>
    <col min="22" max="22" width="11" style="1" customWidth="1"/>
    <col min="23" max="23" width="9.140625" style="1" customWidth="1"/>
    <col min="24" max="24" width="13.140625" style="1" customWidth="1"/>
    <col min="25" max="25" width="9.140625" style="1" customWidth="1"/>
    <col min="26" max="26" width="13" style="1" customWidth="1"/>
    <col min="27" max="27" width="9.140625" style="1" customWidth="1"/>
    <col min="28" max="28" width="13.5703125" style="1" customWidth="1"/>
    <col min="29" max="29" width="9.140625" style="1" customWidth="1"/>
    <col min="30" max="30" width="13.140625" style="1" customWidth="1"/>
    <col min="31" max="31" width="9.140625" style="1" customWidth="1"/>
    <col min="32" max="32" width="12.5703125" style="1" customWidth="1"/>
    <col min="33" max="33" width="9.140625" style="1" customWidth="1"/>
    <col min="34" max="34" width="11.140625" style="1" customWidth="1"/>
    <col min="35" max="35" width="9.140625" style="1" customWidth="1"/>
    <col min="36" max="36" width="11.7109375" style="1" customWidth="1"/>
    <col min="37" max="37" width="9.140625" style="1"/>
    <col min="38" max="38" width="11.5703125" style="1" customWidth="1"/>
    <col min="39" max="39" width="9.140625" style="1"/>
    <col min="40" max="40" width="10.140625" style="1" bestFit="1" customWidth="1"/>
    <col min="41" max="41" width="9.140625" style="39"/>
    <col min="42" max="42" width="12.7109375" style="39" customWidth="1"/>
    <col min="43" max="16384" width="9.140625" style="1"/>
  </cols>
  <sheetData>
    <row r="1" spans="1:42" x14ac:dyDescent="0.25">
      <c r="J1" s="1" t="s">
        <v>154</v>
      </c>
    </row>
    <row r="2" spans="1:42" x14ac:dyDescent="0.25">
      <c r="J2" s="1" t="s">
        <v>155</v>
      </c>
    </row>
    <row r="3" spans="1:42" ht="23.25" customHeight="1" x14ac:dyDescent="0.25">
      <c r="C3" s="14">
        <v>44599</v>
      </c>
    </row>
    <row r="4" spans="1:42" s="3" customFormat="1" ht="31.5" customHeight="1" x14ac:dyDescent="0.2">
      <c r="B4" s="46" t="s">
        <v>17</v>
      </c>
      <c r="C4" s="46"/>
      <c r="D4" s="46"/>
      <c r="E4" s="46"/>
      <c r="F4" s="46"/>
      <c r="G4" s="46"/>
      <c r="H4" s="46"/>
      <c r="I4" s="46"/>
      <c r="J4" s="46"/>
      <c r="K4" s="8"/>
      <c r="L4" s="8"/>
      <c r="AO4" s="40"/>
      <c r="AP4" s="40"/>
    </row>
    <row r="5" spans="1:42" s="10" customFormat="1" ht="12.75" x14ac:dyDescent="0.2">
      <c r="B5" s="47"/>
      <c r="C5" s="47"/>
      <c r="D5" s="47"/>
      <c r="E5" s="47"/>
      <c r="F5" s="47"/>
      <c r="G5" s="47"/>
      <c r="H5" s="47"/>
      <c r="I5" s="47"/>
      <c r="J5" s="47"/>
      <c r="K5" s="9"/>
      <c r="L5" s="9"/>
      <c r="AO5" s="41"/>
      <c r="AP5" s="41"/>
    </row>
    <row r="6" spans="1:42" ht="15.75" customHeight="1" x14ac:dyDescent="0.25">
      <c r="A6" s="67" t="s">
        <v>170</v>
      </c>
      <c r="B6" s="48" t="s">
        <v>0</v>
      </c>
      <c r="C6" s="49" t="s">
        <v>1</v>
      </c>
      <c r="D6" s="49" t="s">
        <v>2</v>
      </c>
      <c r="E6" s="49" t="s">
        <v>3</v>
      </c>
      <c r="F6" s="50" t="s">
        <v>15</v>
      </c>
      <c r="G6" s="51" t="s">
        <v>4</v>
      </c>
      <c r="H6" s="50" t="s">
        <v>5</v>
      </c>
      <c r="I6" s="53" t="s">
        <v>6</v>
      </c>
      <c r="J6" s="54" t="s">
        <v>7</v>
      </c>
      <c r="K6" s="66" t="s">
        <v>8</v>
      </c>
      <c r="L6" s="66" t="s">
        <v>9</v>
      </c>
      <c r="M6" s="62" t="s">
        <v>172</v>
      </c>
      <c r="N6" s="63"/>
      <c r="O6" s="62" t="s">
        <v>140</v>
      </c>
      <c r="P6" s="63"/>
      <c r="Q6" s="62" t="s">
        <v>141</v>
      </c>
      <c r="R6" s="63"/>
      <c r="S6" s="62" t="s">
        <v>142</v>
      </c>
      <c r="T6" s="63"/>
      <c r="U6" s="62" t="s">
        <v>143</v>
      </c>
      <c r="V6" s="63"/>
      <c r="W6" s="62" t="s">
        <v>144</v>
      </c>
      <c r="X6" s="63"/>
      <c r="Y6" s="62" t="s">
        <v>145</v>
      </c>
      <c r="Z6" s="63"/>
      <c r="AA6" s="62" t="s">
        <v>146</v>
      </c>
      <c r="AB6" s="63"/>
      <c r="AC6" s="62" t="s">
        <v>147</v>
      </c>
      <c r="AD6" s="63"/>
      <c r="AE6" s="62" t="s">
        <v>148</v>
      </c>
      <c r="AF6" s="63"/>
      <c r="AG6" s="69" t="s">
        <v>149</v>
      </c>
      <c r="AH6" s="70"/>
      <c r="AI6" s="62" t="s">
        <v>150</v>
      </c>
      <c r="AJ6" s="63"/>
      <c r="AK6" s="62" t="s">
        <v>151</v>
      </c>
      <c r="AL6" s="63"/>
      <c r="AM6" s="62" t="s">
        <v>152</v>
      </c>
      <c r="AN6" s="63"/>
      <c r="AO6" s="55" t="s">
        <v>153</v>
      </c>
      <c r="AP6" s="56"/>
    </row>
    <row r="7" spans="1:42" s="3" customFormat="1" ht="69" customHeight="1" x14ac:dyDescent="0.2">
      <c r="A7" s="68"/>
      <c r="B7" s="48"/>
      <c r="C7" s="49"/>
      <c r="D7" s="49"/>
      <c r="E7" s="49"/>
      <c r="F7" s="50"/>
      <c r="G7" s="52"/>
      <c r="H7" s="50"/>
      <c r="I7" s="53"/>
      <c r="J7" s="54"/>
      <c r="K7" s="66"/>
      <c r="L7" s="66"/>
      <c r="M7" s="64"/>
      <c r="N7" s="65"/>
      <c r="O7" s="64"/>
      <c r="P7" s="65"/>
      <c r="Q7" s="64"/>
      <c r="R7" s="65"/>
      <c r="S7" s="64"/>
      <c r="T7" s="65"/>
      <c r="U7" s="64"/>
      <c r="V7" s="65"/>
      <c r="W7" s="64"/>
      <c r="X7" s="65"/>
      <c r="Y7" s="64"/>
      <c r="Z7" s="65"/>
      <c r="AA7" s="64"/>
      <c r="AB7" s="65"/>
      <c r="AC7" s="64"/>
      <c r="AD7" s="65"/>
      <c r="AE7" s="64"/>
      <c r="AF7" s="65"/>
      <c r="AG7" s="71"/>
      <c r="AH7" s="72"/>
      <c r="AI7" s="64"/>
      <c r="AJ7" s="65"/>
      <c r="AK7" s="64"/>
      <c r="AL7" s="65"/>
      <c r="AM7" s="64"/>
      <c r="AN7" s="65"/>
      <c r="AO7" s="57"/>
      <c r="AP7" s="58"/>
    </row>
    <row r="8" spans="1:42" ht="18.75" customHeight="1" x14ac:dyDescent="0.3">
      <c r="B8" s="59" t="s">
        <v>19</v>
      </c>
      <c r="C8" s="60"/>
      <c r="D8" s="60"/>
      <c r="E8" s="60"/>
      <c r="F8" s="60"/>
      <c r="G8" s="60"/>
      <c r="H8" s="60"/>
      <c r="I8" s="60"/>
      <c r="J8" s="60"/>
      <c r="K8" s="60"/>
      <c r="L8" s="61"/>
      <c r="M8" s="12" t="s">
        <v>138</v>
      </c>
      <c r="N8" s="12" t="s">
        <v>139</v>
      </c>
      <c r="O8" s="12" t="s">
        <v>138</v>
      </c>
      <c r="P8" s="12" t="s">
        <v>139</v>
      </c>
      <c r="Q8" s="12" t="s">
        <v>138</v>
      </c>
      <c r="R8" s="12" t="s">
        <v>139</v>
      </c>
      <c r="S8" s="12" t="s">
        <v>138</v>
      </c>
      <c r="T8" s="12" t="s">
        <v>139</v>
      </c>
      <c r="U8" s="12" t="s">
        <v>138</v>
      </c>
      <c r="V8" s="12" t="s">
        <v>139</v>
      </c>
      <c r="W8" s="12" t="s">
        <v>138</v>
      </c>
      <c r="X8" s="12" t="s">
        <v>139</v>
      </c>
      <c r="Y8" s="12" t="s">
        <v>138</v>
      </c>
      <c r="Z8" s="12" t="s">
        <v>139</v>
      </c>
      <c r="AA8" s="12" t="s">
        <v>138</v>
      </c>
      <c r="AB8" s="12" t="s">
        <v>139</v>
      </c>
      <c r="AC8" s="12" t="s">
        <v>138</v>
      </c>
      <c r="AD8" s="12" t="s">
        <v>139</v>
      </c>
      <c r="AE8" s="12" t="s">
        <v>138</v>
      </c>
      <c r="AF8" s="12" t="s">
        <v>139</v>
      </c>
      <c r="AG8" s="12" t="s">
        <v>138</v>
      </c>
      <c r="AH8" s="12" t="s">
        <v>139</v>
      </c>
      <c r="AI8" s="12" t="s">
        <v>138</v>
      </c>
      <c r="AJ8" s="12" t="s">
        <v>139</v>
      </c>
      <c r="AK8" s="12" t="s">
        <v>138</v>
      </c>
      <c r="AL8" s="12" t="s">
        <v>139</v>
      </c>
      <c r="AM8" s="12" t="s">
        <v>138</v>
      </c>
      <c r="AN8" s="12" t="s">
        <v>139</v>
      </c>
      <c r="AO8" s="38" t="s">
        <v>138</v>
      </c>
      <c r="AP8" s="38" t="s">
        <v>139</v>
      </c>
    </row>
    <row r="9" spans="1:42" ht="77.25" x14ac:dyDescent="0.25">
      <c r="A9" s="5">
        <v>1</v>
      </c>
      <c r="B9" s="45">
        <v>1</v>
      </c>
      <c r="C9" s="23" t="s">
        <v>22</v>
      </c>
      <c r="D9" s="20" t="s">
        <v>23</v>
      </c>
      <c r="E9" s="21" t="s">
        <v>14</v>
      </c>
      <c r="F9" s="22">
        <v>1500</v>
      </c>
      <c r="G9" s="37">
        <v>700</v>
      </c>
      <c r="H9" s="19">
        <f>F9*G9</f>
        <v>1050000</v>
      </c>
      <c r="I9" s="5" t="s">
        <v>10</v>
      </c>
      <c r="J9" s="6" t="s">
        <v>13</v>
      </c>
      <c r="K9" s="6" t="s">
        <v>137</v>
      </c>
      <c r="L9" s="7" t="s">
        <v>18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>
        <v>495</v>
      </c>
      <c r="AD9" s="12">
        <f>F9*AC9</f>
        <v>742500</v>
      </c>
      <c r="AE9" s="12">
        <v>510</v>
      </c>
      <c r="AF9" s="12">
        <f t="shared" ref="AF9:AF18" si="0">F9*AE9</f>
        <v>765000</v>
      </c>
      <c r="AG9" s="38">
        <v>468</v>
      </c>
      <c r="AH9" s="12">
        <f>F9*AG9</f>
        <v>702000</v>
      </c>
      <c r="AI9" s="12"/>
      <c r="AJ9" s="12"/>
      <c r="AK9" s="12"/>
      <c r="AL9" s="12"/>
      <c r="AM9" s="12"/>
      <c r="AN9" s="12"/>
      <c r="AO9" s="38">
        <f>AG9</f>
        <v>468</v>
      </c>
      <c r="AP9" s="38">
        <f>F9*AO9</f>
        <v>702000</v>
      </c>
    </row>
    <row r="10" spans="1:42" ht="78.75" x14ac:dyDescent="0.25">
      <c r="A10" s="5">
        <v>2</v>
      </c>
      <c r="B10" s="45">
        <v>2</v>
      </c>
      <c r="C10" s="24" t="s">
        <v>24</v>
      </c>
      <c r="D10" s="20" t="s">
        <v>25</v>
      </c>
      <c r="E10" s="21" t="s">
        <v>14</v>
      </c>
      <c r="F10" s="22">
        <v>1000</v>
      </c>
      <c r="G10" s="37">
        <v>575.67999999999995</v>
      </c>
      <c r="H10" s="19">
        <f t="shared" ref="H10:H61" si="1">F10*G10</f>
        <v>575680</v>
      </c>
      <c r="I10" s="5" t="s">
        <v>10</v>
      </c>
      <c r="J10" s="6" t="s">
        <v>13</v>
      </c>
      <c r="K10" s="6" t="s">
        <v>137</v>
      </c>
      <c r="L10" s="7" t="s">
        <v>18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38">
        <v>442</v>
      </c>
      <c r="AD10" s="12">
        <f>F10*AC10</f>
        <v>442000</v>
      </c>
      <c r="AE10" s="12">
        <v>455</v>
      </c>
      <c r="AF10" s="12">
        <f t="shared" si="0"/>
        <v>455000</v>
      </c>
      <c r="AG10" s="12"/>
      <c r="AH10" s="12"/>
      <c r="AI10" s="12"/>
      <c r="AJ10" s="12"/>
      <c r="AK10" s="12"/>
      <c r="AL10" s="12"/>
      <c r="AM10" s="12"/>
      <c r="AN10" s="12"/>
      <c r="AO10" s="38">
        <f>AC10</f>
        <v>442</v>
      </c>
      <c r="AP10" s="38">
        <f t="shared" ref="AP10:AP61" si="2">F10*AO10</f>
        <v>442000</v>
      </c>
    </row>
    <row r="11" spans="1:42" ht="64.5" customHeight="1" x14ac:dyDescent="0.25">
      <c r="A11" s="5">
        <v>3</v>
      </c>
      <c r="B11" s="45">
        <v>3</v>
      </c>
      <c r="C11" s="24" t="s">
        <v>26</v>
      </c>
      <c r="D11" s="20" t="s">
        <v>27</v>
      </c>
      <c r="E11" s="21" t="s">
        <v>28</v>
      </c>
      <c r="F11" s="22">
        <v>20</v>
      </c>
      <c r="G11" s="37">
        <v>4323.2</v>
      </c>
      <c r="H11" s="19">
        <f t="shared" si="1"/>
        <v>86464</v>
      </c>
      <c r="I11" s="5" t="s">
        <v>10</v>
      </c>
      <c r="J11" s="6" t="s">
        <v>13</v>
      </c>
      <c r="K11" s="6" t="s">
        <v>137</v>
      </c>
      <c r="L11" s="7" t="s">
        <v>18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>
        <v>3980</v>
      </c>
      <c r="Z11" s="12">
        <f>F11*Y11</f>
        <v>79600</v>
      </c>
      <c r="AA11" s="12"/>
      <c r="AB11" s="12"/>
      <c r="AC11" s="12"/>
      <c r="AD11" s="12"/>
      <c r="AE11" s="38">
        <v>3800</v>
      </c>
      <c r="AF11" s="12">
        <f t="shared" si="0"/>
        <v>76000</v>
      </c>
      <c r="AG11" s="12"/>
      <c r="AH11" s="12"/>
      <c r="AI11" s="12"/>
      <c r="AJ11" s="12"/>
      <c r="AK11" s="12"/>
      <c r="AL11" s="12"/>
      <c r="AM11" s="12"/>
      <c r="AN11" s="12"/>
      <c r="AO11" s="38">
        <f t="shared" ref="AO11:AO17" si="3">AE11</f>
        <v>3800</v>
      </c>
      <c r="AP11" s="38">
        <f t="shared" si="2"/>
        <v>76000</v>
      </c>
    </row>
    <row r="12" spans="1:42" ht="77.25" x14ac:dyDescent="0.25">
      <c r="A12" s="5">
        <v>4</v>
      </c>
      <c r="B12" s="45">
        <v>4</v>
      </c>
      <c r="C12" s="25" t="s">
        <v>29</v>
      </c>
      <c r="D12" s="20" t="s">
        <v>30</v>
      </c>
      <c r="E12" s="21" t="s">
        <v>31</v>
      </c>
      <c r="F12" s="22">
        <v>10</v>
      </c>
      <c r="G12" s="37">
        <v>22228</v>
      </c>
      <c r="H12" s="19">
        <f t="shared" si="1"/>
        <v>222280</v>
      </c>
      <c r="I12" s="5" t="s">
        <v>10</v>
      </c>
      <c r="J12" s="6" t="s">
        <v>13</v>
      </c>
      <c r="K12" s="6" t="s">
        <v>137</v>
      </c>
      <c r="L12" s="7" t="s">
        <v>18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38">
        <v>22215</v>
      </c>
      <c r="AF12" s="12">
        <f t="shared" si="0"/>
        <v>222150</v>
      </c>
      <c r="AG12" s="12"/>
      <c r="AH12" s="12"/>
      <c r="AI12" s="12"/>
      <c r="AJ12" s="12"/>
      <c r="AK12" s="12"/>
      <c r="AL12" s="12"/>
      <c r="AM12" s="12"/>
      <c r="AN12" s="12"/>
      <c r="AO12" s="38">
        <f t="shared" si="3"/>
        <v>22215</v>
      </c>
      <c r="AP12" s="38">
        <f t="shared" si="2"/>
        <v>222150</v>
      </c>
    </row>
    <row r="13" spans="1:42" ht="77.25" x14ac:dyDescent="0.25">
      <c r="A13" s="5">
        <v>5</v>
      </c>
      <c r="B13" s="45">
        <v>5</v>
      </c>
      <c r="C13" s="24" t="s">
        <v>32</v>
      </c>
      <c r="D13" s="12" t="s">
        <v>33</v>
      </c>
      <c r="E13" s="21" t="s">
        <v>14</v>
      </c>
      <c r="F13" s="22">
        <v>150</v>
      </c>
      <c r="G13" s="37">
        <v>1125</v>
      </c>
      <c r="H13" s="19">
        <f t="shared" si="1"/>
        <v>168750</v>
      </c>
      <c r="I13" s="5" t="s">
        <v>10</v>
      </c>
      <c r="J13" s="6" t="s">
        <v>13</v>
      </c>
      <c r="K13" s="6" t="s">
        <v>137</v>
      </c>
      <c r="L13" s="7" t="s">
        <v>18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38">
        <v>1050</v>
      </c>
      <c r="AF13" s="12">
        <f t="shared" si="0"/>
        <v>157500</v>
      </c>
      <c r="AG13" s="12"/>
      <c r="AH13" s="12"/>
      <c r="AI13" s="12"/>
      <c r="AJ13" s="12"/>
      <c r="AK13" s="12"/>
      <c r="AL13" s="12"/>
      <c r="AM13" s="12"/>
      <c r="AN13" s="12"/>
      <c r="AO13" s="38">
        <f t="shared" si="3"/>
        <v>1050</v>
      </c>
      <c r="AP13" s="38">
        <f t="shared" si="2"/>
        <v>157500</v>
      </c>
    </row>
    <row r="14" spans="1:42" ht="77.25" x14ac:dyDescent="0.25">
      <c r="A14" s="5">
        <v>6</v>
      </c>
      <c r="B14" s="45">
        <v>6</v>
      </c>
      <c r="C14" s="24" t="s">
        <v>34</v>
      </c>
      <c r="D14" s="20" t="s">
        <v>35</v>
      </c>
      <c r="E14" s="21" t="s">
        <v>36</v>
      </c>
      <c r="F14" s="22">
        <v>1300</v>
      </c>
      <c r="G14" s="37">
        <v>165</v>
      </c>
      <c r="H14" s="19">
        <f t="shared" si="1"/>
        <v>214500</v>
      </c>
      <c r="I14" s="5" t="s">
        <v>10</v>
      </c>
      <c r="J14" s="6" t="s">
        <v>13</v>
      </c>
      <c r="K14" s="6" t="s">
        <v>137</v>
      </c>
      <c r="L14" s="7" t="s">
        <v>18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38">
        <v>160</v>
      </c>
      <c r="AF14" s="12">
        <f t="shared" si="0"/>
        <v>208000</v>
      </c>
      <c r="AG14" s="12"/>
      <c r="AH14" s="12"/>
      <c r="AI14" s="12"/>
      <c r="AJ14" s="12"/>
      <c r="AK14" s="12"/>
      <c r="AL14" s="12"/>
      <c r="AM14" s="12"/>
      <c r="AN14" s="12"/>
      <c r="AO14" s="38">
        <f t="shared" si="3"/>
        <v>160</v>
      </c>
      <c r="AP14" s="38">
        <f t="shared" si="2"/>
        <v>208000</v>
      </c>
    </row>
    <row r="15" spans="1:42" ht="77.25" x14ac:dyDescent="0.25">
      <c r="A15" s="5">
        <v>7</v>
      </c>
      <c r="B15" s="45">
        <v>7</v>
      </c>
      <c r="C15" s="24" t="s">
        <v>37</v>
      </c>
      <c r="D15" s="20" t="s">
        <v>38</v>
      </c>
      <c r="E15" s="21" t="s">
        <v>39</v>
      </c>
      <c r="F15" s="22">
        <v>24</v>
      </c>
      <c r="G15" s="37">
        <v>260</v>
      </c>
      <c r="H15" s="19">
        <f t="shared" si="1"/>
        <v>6240</v>
      </c>
      <c r="I15" s="5" t="s">
        <v>10</v>
      </c>
      <c r="J15" s="6" t="s">
        <v>13</v>
      </c>
      <c r="K15" s="6" t="s">
        <v>137</v>
      </c>
      <c r="L15" s="7" t="s">
        <v>18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38">
        <v>230</v>
      </c>
      <c r="AF15" s="12">
        <f t="shared" si="0"/>
        <v>5520</v>
      </c>
      <c r="AG15" s="12"/>
      <c r="AH15" s="12"/>
      <c r="AI15" s="12"/>
      <c r="AJ15" s="12"/>
      <c r="AK15" s="12"/>
      <c r="AL15" s="12"/>
      <c r="AM15" s="12"/>
      <c r="AN15" s="12"/>
      <c r="AO15" s="38">
        <f t="shared" si="3"/>
        <v>230</v>
      </c>
      <c r="AP15" s="38">
        <f t="shared" si="2"/>
        <v>5520</v>
      </c>
    </row>
    <row r="16" spans="1:42" ht="77.25" x14ac:dyDescent="0.25">
      <c r="A16" s="5">
        <v>8</v>
      </c>
      <c r="B16" s="45">
        <v>8</v>
      </c>
      <c r="C16" s="24" t="s">
        <v>40</v>
      </c>
      <c r="D16" s="20" t="s">
        <v>41</v>
      </c>
      <c r="E16" s="21" t="s">
        <v>39</v>
      </c>
      <c r="F16" s="22">
        <v>16000</v>
      </c>
      <c r="G16" s="37">
        <v>220</v>
      </c>
      <c r="H16" s="19">
        <f t="shared" si="1"/>
        <v>3520000</v>
      </c>
      <c r="I16" s="5" t="s">
        <v>10</v>
      </c>
      <c r="J16" s="6" t="s">
        <v>13</v>
      </c>
      <c r="K16" s="6" t="s">
        <v>137</v>
      </c>
      <c r="L16" s="7" t="s">
        <v>18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38">
        <v>195</v>
      </c>
      <c r="AF16" s="12">
        <f t="shared" si="0"/>
        <v>3120000</v>
      </c>
      <c r="AG16" s="12"/>
      <c r="AH16" s="12"/>
      <c r="AI16" s="12"/>
      <c r="AJ16" s="12"/>
      <c r="AK16" s="12"/>
      <c r="AL16" s="12"/>
      <c r="AM16" s="12"/>
      <c r="AN16" s="12"/>
      <c r="AO16" s="38">
        <f t="shared" si="3"/>
        <v>195</v>
      </c>
      <c r="AP16" s="38">
        <f t="shared" si="2"/>
        <v>3120000</v>
      </c>
    </row>
    <row r="17" spans="1:42" ht="77.25" x14ac:dyDescent="0.25">
      <c r="A17" s="5">
        <v>9</v>
      </c>
      <c r="B17" s="45">
        <v>9</v>
      </c>
      <c r="C17" s="24" t="s">
        <v>42</v>
      </c>
      <c r="D17" s="26">
        <v>0.1</v>
      </c>
      <c r="E17" s="21" t="s">
        <v>36</v>
      </c>
      <c r="F17" s="22">
        <v>400</v>
      </c>
      <c r="G17" s="37">
        <v>620</v>
      </c>
      <c r="H17" s="19">
        <f t="shared" si="1"/>
        <v>248000</v>
      </c>
      <c r="I17" s="5" t="s">
        <v>10</v>
      </c>
      <c r="J17" s="6" t="s">
        <v>13</v>
      </c>
      <c r="K17" s="6" t="s">
        <v>137</v>
      </c>
      <c r="L17" s="7" t="s">
        <v>18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38">
        <v>420</v>
      </c>
      <c r="AF17" s="12">
        <f t="shared" si="0"/>
        <v>168000</v>
      </c>
      <c r="AG17" s="12"/>
      <c r="AH17" s="12"/>
      <c r="AI17" s="12"/>
      <c r="AJ17" s="12"/>
      <c r="AK17" s="12"/>
      <c r="AL17" s="12"/>
      <c r="AM17" s="12"/>
      <c r="AN17" s="12"/>
      <c r="AO17" s="38">
        <f t="shared" si="3"/>
        <v>420</v>
      </c>
      <c r="AP17" s="38">
        <f t="shared" si="2"/>
        <v>168000</v>
      </c>
    </row>
    <row r="18" spans="1:42" ht="77.25" x14ac:dyDescent="0.25">
      <c r="A18" s="5">
        <v>10</v>
      </c>
      <c r="B18" s="45">
        <v>10</v>
      </c>
      <c r="C18" s="24" t="s">
        <v>43</v>
      </c>
      <c r="D18" s="2" t="s">
        <v>44</v>
      </c>
      <c r="E18" s="21" t="s">
        <v>14</v>
      </c>
      <c r="F18" s="22">
        <v>5000</v>
      </c>
      <c r="G18" s="37">
        <v>500</v>
      </c>
      <c r="H18" s="19">
        <f t="shared" si="1"/>
        <v>2500000</v>
      </c>
      <c r="I18" s="5" t="s">
        <v>10</v>
      </c>
      <c r="J18" s="6" t="s">
        <v>13</v>
      </c>
      <c r="K18" s="6" t="s">
        <v>137</v>
      </c>
      <c r="L18" s="7" t="s">
        <v>18</v>
      </c>
      <c r="M18" s="12"/>
      <c r="N18" s="12"/>
      <c r="O18" s="12"/>
      <c r="P18" s="12"/>
      <c r="Q18" s="38">
        <v>156</v>
      </c>
      <c r="R18" s="12">
        <f>F18*Q18</f>
        <v>780000</v>
      </c>
      <c r="S18" s="12"/>
      <c r="T18" s="12"/>
      <c r="U18" s="12"/>
      <c r="V18" s="12"/>
      <c r="W18" s="12"/>
      <c r="X18" s="12"/>
      <c r="Y18" s="12">
        <v>290</v>
      </c>
      <c r="Z18" s="12">
        <f>F18*Y18</f>
        <v>1450000</v>
      </c>
      <c r="AA18" s="12">
        <v>380</v>
      </c>
      <c r="AB18" s="12">
        <f>F18*AA18</f>
        <v>1900000</v>
      </c>
      <c r="AC18" s="12">
        <v>295</v>
      </c>
      <c r="AD18" s="12">
        <f>F18*AC18</f>
        <v>1475000</v>
      </c>
      <c r="AE18" s="12">
        <v>390</v>
      </c>
      <c r="AF18" s="12">
        <f t="shared" si="0"/>
        <v>1950000</v>
      </c>
      <c r="AG18" s="12"/>
      <c r="AH18" s="12"/>
      <c r="AI18" s="12"/>
      <c r="AJ18" s="12"/>
      <c r="AK18" s="12"/>
      <c r="AL18" s="12"/>
      <c r="AM18" s="12"/>
      <c r="AN18" s="12"/>
      <c r="AO18" s="38">
        <f>Q18</f>
        <v>156</v>
      </c>
      <c r="AP18" s="38">
        <f t="shared" si="2"/>
        <v>780000</v>
      </c>
    </row>
    <row r="19" spans="1:42" ht="77.25" x14ac:dyDescent="0.25">
      <c r="A19" s="5">
        <v>11</v>
      </c>
      <c r="B19" s="45">
        <v>11</v>
      </c>
      <c r="C19" s="24" t="s">
        <v>45</v>
      </c>
      <c r="D19" s="20" t="s">
        <v>46</v>
      </c>
      <c r="E19" s="21" t="s">
        <v>14</v>
      </c>
      <c r="F19" s="22">
        <v>50</v>
      </c>
      <c r="G19" s="37">
        <v>480</v>
      </c>
      <c r="H19" s="19">
        <f t="shared" si="1"/>
        <v>24000</v>
      </c>
      <c r="I19" s="5" t="s">
        <v>10</v>
      </c>
      <c r="J19" s="6" t="s">
        <v>13</v>
      </c>
      <c r="K19" s="6" t="s">
        <v>137</v>
      </c>
      <c r="L19" s="7" t="s">
        <v>18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>
        <v>440</v>
      </c>
      <c r="Z19" s="12">
        <f>F19*Y19</f>
        <v>22000</v>
      </c>
      <c r="AA19" s="12"/>
      <c r="AB19" s="12"/>
      <c r="AC19" s="38">
        <v>348</v>
      </c>
      <c r="AD19" s="12">
        <f>F19*AC19</f>
        <v>17400</v>
      </c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38">
        <f>AC19</f>
        <v>348</v>
      </c>
      <c r="AP19" s="38">
        <f t="shared" si="2"/>
        <v>17400</v>
      </c>
    </row>
    <row r="20" spans="1:42" ht="77.25" x14ac:dyDescent="0.25">
      <c r="A20" s="5">
        <v>12</v>
      </c>
      <c r="B20" s="45">
        <v>12</v>
      </c>
      <c r="C20" s="24" t="s">
        <v>45</v>
      </c>
      <c r="D20" s="20" t="s">
        <v>47</v>
      </c>
      <c r="E20" s="21" t="s">
        <v>14</v>
      </c>
      <c r="F20" s="22">
        <v>100</v>
      </c>
      <c r="G20" s="37">
        <v>500</v>
      </c>
      <c r="H20" s="19">
        <f t="shared" si="1"/>
        <v>50000</v>
      </c>
      <c r="I20" s="5" t="s">
        <v>10</v>
      </c>
      <c r="J20" s="6" t="s">
        <v>13</v>
      </c>
      <c r="K20" s="6" t="s">
        <v>137</v>
      </c>
      <c r="L20" s="7" t="s">
        <v>18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>
        <v>440</v>
      </c>
      <c r="Z20" s="12">
        <f>F20*Y20</f>
        <v>44000</v>
      </c>
      <c r="AA20" s="12"/>
      <c r="AB20" s="12"/>
      <c r="AC20" s="38">
        <v>348</v>
      </c>
      <c r="AD20" s="12">
        <f>F20*AC20</f>
        <v>34800</v>
      </c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38">
        <f>AC20</f>
        <v>348</v>
      </c>
      <c r="AP20" s="38">
        <f t="shared" si="2"/>
        <v>34800</v>
      </c>
    </row>
    <row r="21" spans="1:42" ht="77.25" x14ac:dyDescent="0.25">
      <c r="A21" s="5">
        <v>13</v>
      </c>
      <c r="B21" s="45">
        <v>13</v>
      </c>
      <c r="C21" s="24" t="s">
        <v>48</v>
      </c>
      <c r="D21" s="2" t="s">
        <v>49</v>
      </c>
      <c r="E21" s="21" t="s">
        <v>14</v>
      </c>
      <c r="F21" s="22">
        <v>1200</v>
      </c>
      <c r="G21" s="37">
        <v>110</v>
      </c>
      <c r="H21" s="19">
        <f t="shared" si="1"/>
        <v>132000</v>
      </c>
      <c r="I21" s="5" t="s">
        <v>10</v>
      </c>
      <c r="J21" s="6" t="s">
        <v>13</v>
      </c>
      <c r="K21" s="6" t="s">
        <v>137</v>
      </c>
      <c r="L21" s="7" t="s">
        <v>18</v>
      </c>
      <c r="M21" s="12"/>
      <c r="N21" s="12"/>
      <c r="O21" s="12"/>
      <c r="P21" s="12"/>
      <c r="Q21" s="12"/>
      <c r="R21" s="12"/>
      <c r="S21" s="12">
        <v>103</v>
      </c>
      <c r="T21" s="12">
        <f>F21*S21</f>
        <v>123600</v>
      </c>
      <c r="U21" s="12"/>
      <c r="V21" s="12"/>
      <c r="W21" s="12"/>
      <c r="X21" s="12"/>
      <c r="Y21" s="12"/>
      <c r="Z21" s="12"/>
      <c r="AA21" s="12"/>
      <c r="AB21" s="12"/>
      <c r="AC21" s="38">
        <v>90</v>
      </c>
      <c r="AD21" s="12">
        <f>F21*AC21</f>
        <v>108000</v>
      </c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38">
        <f>AC21</f>
        <v>90</v>
      </c>
      <c r="AP21" s="38">
        <f t="shared" si="2"/>
        <v>108000</v>
      </c>
    </row>
    <row r="22" spans="1:42" ht="77.25" x14ac:dyDescent="0.25">
      <c r="A22" s="5">
        <v>14</v>
      </c>
      <c r="B22" s="45">
        <v>17</v>
      </c>
      <c r="C22" s="24" t="s">
        <v>50</v>
      </c>
      <c r="D22" s="20" t="s">
        <v>51</v>
      </c>
      <c r="E22" s="21" t="s">
        <v>14</v>
      </c>
      <c r="F22" s="22">
        <v>20</v>
      </c>
      <c r="G22" s="37">
        <v>565</v>
      </c>
      <c r="H22" s="19">
        <f t="shared" si="1"/>
        <v>11300</v>
      </c>
      <c r="I22" s="5" t="s">
        <v>10</v>
      </c>
      <c r="J22" s="6" t="s">
        <v>13</v>
      </c>
      <c r="K22" s="6" t="s">
        <v>137</v>
      </c>
      <c r="L22" s="7" t="s">
        <v>18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38">
        <v>480</v>
      </c>
      <c r="AN22" s="12">
        <f>F22*AM22</f>
        <v>9600</v>
      </c>
      <c r="AO22" s="38">
        <f>AM22</f>
        <v>480</v>
      </c>
      <c r="AP22" s="38">
        <f t="shared" si="2"/>
        <v>9600</v>
      </c>
    </row>
    <row r="23" spans="1:42" ht="77.25" x14ac:dyDescent="0.25">
      <c r="A23" s="5">
        <v>15</v>
      </c>
      <c r="B23" s="45">
        <v>18</v>
      </c>
      <c r="C23" s="24" t="s">
        <v>52</v>
      </c>
      <c r="D23" s="20" t="s">
        <v>53</v>
      </c>
      <c r="E23" s="21" t="s">
        <v>14</v>
      </c>
      <c r="F23" s="22">
        <v>10</v>
      </c>
      <c r="G23" s="37">
        <v>7800</v>
      </c>
      <c r="H23" s="19">
        <f t="shared" si="1"/>
        <v>78000</v>
      </c>
      <c r="I23" s="5" t="s">
        <v>10</v>
      </c>
      <c r="J23" s="6" t="s">
        <v>13</v>
      </c>
      <c r="K23" s="6" t="s">
        <v>137</v>
      </c>
      <c r="L23" s="7" t="s">
        <v>18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38">
        <v>7200</v>
      </c>
      <c r="AD23" s="12">
        <f>F23*AC23</f>
        <v>72000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38">
        <f>AC23</f>
        <v>7200</v>
      </c>
      <c r="AP23" s="38">
        <f t="shared" si="2"/>
        <v>72000</v>
      </c>
    </row>
    <row r="24" spans="1:42" ht="77.25" x14ac:dyDescent="0.25">
      <c r="A24" s="5">
        <v>16</v>
      </c>
      <c r="B24" s="45">
        <v>19</v>
      </c>
      <c r="C24" s="24" t="s">
        <v>54</v>
      </c>
      <c r="D24" s="20" t="s">
        <v>55</v>
      </c>
      <c r="E24" s="21" t="s">
        <v>14</v>
      </c>
      <c r="F24" s="22">
        <v>50</v>
      </c>
      <c r="G24" s="37">
        <v>19000</v>
      </c>
      <c r="H24" s="19">
        <f t="shared" si="1"/>
        <v>950000</v>
      </c>
      <c r="I24" s="5" t="s">
        <v>10</v>
      </c>
      <c r="J24" s="6" t="s">
        <v>13</v>
      </c>
      <c r="K24" s="6" t="s">
        <v>137</v>
      </c>
      <c r="L24" s="7" t="s">
        <v>18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38">
        <v>10500</v>
      </c>
      <c r="Z24" s="12">
        <f>F24*Y24</f>
        <v>525000</v>
      </c>
      <c r="AA24" s="12">
        <v>18000</v>
      </c>
      <c r="AB24" s="12">
        <f>F24*AA24</f>
        <v>900000</v>
      </c>
      <c r="AC24" s="12"/>
      <c r="AD24" s="12"/>
      <c r="AE24" s="12"/>
      <c r="AF24" s="12"/>
      <c r="AG24" s="12"/>
      <c r="AH24" s="12"/>
      <c r="AI24" s="12"/>
      <c r="AJ24" s="12"/>
      <c r="AK24" s="12">
        <v>17783</v>
      </c>
      <c r="AL24" s="12">
        <f>F24*AK24</f>
        <v>889150</v>
      </c>
      <c r="AM24" s="12">
        <v>10593</v>
      </c>
      <c r="AN24" s="12">
        <f>F24*AM24</f>
        <v>529650</v>
      </c>
      <c r="AO24" s="38">
        <f>Y24</f>
        <v>10500</v>
      </c>
      <c r="AP24" s="38">
        <f t="shared" si="2"/>
        <v>525000</v>
      </c>
    </row>
    <row r="25" spans="1:42" ht="77.25" x14ac:dyDescent="0.25">
      <c r="A25" s="5">
        <v>17</v>
      </c>
      <c r="B25" s="45">
        <v>20</v>
      </c>
      <c r="C25" s="24" t="s">
        <v>54</v>
      </c>
      <c r="D25" s="20" t="s">
        <v>56</v>
      </c>
      <c r="E25" s="21" t="s">
        <v>14</v>
      </c>
      <c r="F25" s="22">
        <v>10</v>
      </c>
      <c r="G25" s="37">
        <v>47450</v>
      </c>
      <c r="H25" s="19">
        <f t="shared" si="1"/>
        <v>474500</v>
      </c>
      <c r="I25" s="5" t="s">
        <v>10</v>
      </c>
      <c r="J25" s="6" t="s">
        <v>13</v>
      </c>
      <c r="K25" s="6" t="s">
        <v>137</v>
      </c>
      <c r="L25" s="7" t="s">
        <v>18</v>
      </c>
      <c r="M25" s="12"/>
      <c r="N25" s="12"/>
      <c r="O25" s="12"/>
      <c r="P25" s="12"/>
      <c r="Q25" s="12">
        <v>16150</v>
      </c>
      <c r="R25" s="12">
        <f>F25*Q25</f>
        <v>161500</v>
      </c>
      <c r="S25" s="12"/>
      <c r="T25" s="12"/>
      <c r="U25" s="12"/>
      <c r="V25" s="12"/>
      <c r="W25" s="12"/>
      <c r="X25" s="12"/>
      <c r="Y25" s="12">
        <v>34090</v>
      </c>
      <c r="Z25" s="12">
        <f>F25*Y25</f>
        <v>340900</v>
      </c>
      <c r="AA25" s="12">
        <v>46000</v>
      </c>
      <c r="AB25" s="12">
        <f>F25*AA25</f>
        <v>460000</v>
      </c>
      <c r="AC25" s="12">
        <v>44985</v>
      </c>
      <c r="AD25" s="12">
        <f>F25*AC25</f>
        <v>449850</v>
      </c>
      <c r="AE25" s="12"/>
      <c r="AF25" s="12"/>
      <c r="AG25" s="12"/>
      <c r="AH25" s="12"/>
      <c r="AI25" s="12"/>
      <c r="AJ25" s="12"/>
      <c r="AK25" s="12">
        <v>22485</v>
      </c>
      <c r="AL25" s="12">
        <f>F25*AK25</f>
        <v>224850</v>
      </c>
      <c r="AM25" s="38">
        <v>10593</v>
      </c>
      <c r="AN25" s="12">
        <f>F25*AM25</f>
        <v>105930</v>
      </c>
      <c r="AO25" s="38">
        <f>AM25</f>
        <v>10593</v>
      </c>
      <c r="AP25" s="38">
        <f t="shared" si="2"/>
        <v>105930</v>
      </c>
    </row>
    <row r="26" spans="1:42" ht="77.25" x14ac:dyDescent="0.25">
      <c r="A26" s="5">
        <v>18</v>
      </c>
      <c r="B26" s="45">
        <v>23</v>
      </c>
      <c r="C26" s="24" t="s">
        <v>57</v>
      </c>
      <c r="D26" s="20" t="s">
        <v>58</v>
      </c>
      <c r="E26" s="21" t="s">
        <v>36</v>
      </c>
      <c r="F26" s="22">
        <v>100</v>
      </c>
      <c r="G26" s="37">
        <v>780</v>
      </c>
      <c r="H26" s="19">
        <f t="shared" si="1"/>
        <v>78000</v>
      </c>
      <c r="I26" s="5" t="s">
        <v>10</v>
      </c>
      <c r="J26" s="6" t="s">
        <v>13</v>
      </c>
      <c r="K26" s="6" t="s">
        <v>137</v>
      </c>
      <c r="L26" s="7" t="s">
        <v>18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38">
        <v>670</v>
      </c>
      <c r="AF26" s="12">
        <f>F26*AE26</f>
        <v>67000</v>
      </c>
      <c r="AG26" s="12"/>
      <c r="AH26" s="12"/>
      <c r="AI26" s="12"/>
      <c r="AJ26" s="12"/>
      <c r="AK26" s="12"/>
      <c r="AL26" s="12"/>
      <c r="AM26" s="12"/>
      <c r="AN26" s="12"/>
      <c r="AO26" s="38">
        <f>AE26</f>
        <v>670</v>
      </c>
      <c r="AP26" s="38">
        <f t="shared" si="2"/>
        <v>67000</v>
      </c>
    </row>
    <row r="27" spans="1:42" ht="77.25" x14ac:dyDescent="0.25">
      <c r="A27" s="5">
        <v>19</v>
      </c>
      <c r="B27" s="45">
        <v>24</v>
      </c>
      <c r="C27" s="24" t="s">
        <v>57</v>
      </c>
      <c r="D27" s="20" t="s">
        <v>59</v>
      </c>
      <c r="E27" s="21" t="s">
        <v>36</v>
      </c>
      <c r="F27" s="22">
        <v>300</v>
      </c>
      <c r="G27" s="37">
        <v>425</v>
      </c>
      <c r="H27" s="19">
        <f t="shared" si="1"/>
        <v>127500</v>
      </c>
      <c r="I27" s="5" t="s">
        <v>10</v>
      </c>
      <c r="J27" s="6" t="s">
        <v>13</v>
      </c>
      <c r="K27" s="6" t="s">
        <v>137</v>
      </c>
      <c r="L27" s="7" t="s">
        <v>18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38">
        <v>325</v>
      </c>
      <c r="AF27" s="12">
        <f>F27*AE27</f>
        <v>97500</v>
      </c>
      <c r="AG27" s="12"/>
      <c r="AH27" s="12"/>
      <c r="AI27" s="12"/>
      <c r="AJ27" s="12"/>
      <c r="AK27" s="12"/>
      <c r="AL27" s="12"/>
      <c r="AM27" s="12"/>
      <c r="AN27" s="12"/>
      <c r="AO27" s="38">
        <f>AE27</f>
        <v>325</v>
      </c>
      <c r="AP27" s="38">
        <f t="shared" si="2"/>
        <v>97500</v>
      </c>
    </row>
    <row r="28" spans="1:42" ht="77.25" x14ac:dyDescent="0.25">
      <c r="A28" s="5">
        <v>20</v>
      </c>
      <c r="B28" s="45">
        <v>25</v>
      </c>
      <c r="C28" s="24" t="s">
        <v>57</v>
      </c>
      <c r="D28" s="20" t="s">
        <v>60</v>
      </c>
      <c r="E28" s="21" t="s">
        <v>36</v>
      </c>
      <c r="F28" s="22">
        <v>1000</v>
      </c>
      <c r="G28" s="37">
        <v>360</v>
      </c>
      <c r="H28" s="19">
        <f t="shared" si="1"/>
        <v>360000</v>
      </c>
      <c r="I28" s="5" t="s">
        <v>10</v>
      </c>
      <c r="J28" s="6" t="s">
        <v>13</v>
      </c>
      <c r="K28" s="6" t="s">
        <v>137</v>
      </c>
      <c r="L28" s="7" t="s">
        <v>18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38">
        <v>275</v>
      </c>
      <c r="AF28" s="12">
        <f>F28*AE28</f>
        <v>275000</v>
      </c>
      <c r="AG28" s="12"/>
      <c r="AH28" s="12"/>
      <c r="AI28" s="12"/>
      <c r="AJ28" s="12"/>
      <c r="AK28" s="12"/>
      <c r="AL28" s="12"/>
      <c r="AM28" s="12"/>
      <c r="AN28" s="12"/>
      <c r="AO28" s="38">
        <f>AE28</f>
        <v>275</v>
      </c>
      <c r="AP28" s="38">
        <f t="shared" si="2"/>
        <v>275000</v>
      </c>
    </row>
    <row r="29" spans="1:42" ht="77.25" x14ac:dyDescent="0.25">
      <c r="A29" s="5">
        <v>21</v>
      </c>
      <c r="B29" s="45">
        <v>26</v>
      </c>
      <c r="C29" s="24" t="s">
        <v>61</v>
      </c>
      <c r="D29" s="20" t="s">
        <v>62</v>
      </c>
      <c r="E29" s="21" t="s">
        <v>39</v>
      </c>
      <c r="F29" s="22">
        <v>6</v>
      </c>
      <c r="G29" s="37">
        <v>19200</v>
      </c>
      <c r="H29" s="19">
        <f t="shared" si="1"/>
        <v>115200</v>
      </c>
      <c r="I29" s="5" t="s">
        <v>10</v>
      </c>
      <c r="J29" s="6" t="s">
        <v>13</v>
      </c>
      <c r="K29" s="6" t="s">
        <v>137</v>
      </c>
      <c r="L29" s="7" t="s">
        <v>18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38">
        <v>339</v>
      </c>
      <c r="AF29" s="12">
        <f>F29*AE29</f>
        <v>2034</v>
      </c>
      <c r="AG29" s="12"/>
      <c r="AH29" s="12"/>
      <c r="AI29" s="12"/>
      <c r="AJ29" s="12"/>
      <c r="AK29" s="12"/>
      <c r="AL29" s="12"/>
      <c r="AM29" s="12"/>
      <c r="AN29" s="12"/>
      <c r="AO29" s="38">
        <f>AE29</f>
        <v>339</v>
      </c>
      <c r="AP29" s="38">
        <f t="shared" si="2"/>
        <v>2034</v>
      </c>
    </row>
    <row r="30" spans="1:42" ht="77.25" x14ac:dyDescent="0.25">
      <c r="A30" s="5">
        <v>22</v>
      </c>
      <c r="B30" s="45">
        <v>27</v>
      </c>
      <c r="C30" s="24" t="s">
        <v>63</v>
      </c>
      <c r="D30" s="20" t="s">
        <v>64</v>
      </c>
      <c r="E30" s="21" t="s">
        <v>39</v>
      </c>
      <c r="F30" s="22">
        <v>10</v>
      </c>
      <c r="G30" s="37">
        <v>595</v>
      </c>
      <c r="H30" s="19">
        <f t="shared" si="1"/>
        <v>5950</v>
      </c>
      <c r="I30" s="5" t="s">
        <v>10</v>
      </c>
      <c r="J30" s="6" t="s">
        <v>13</v>
      </c>
      <c r="K30" s="6" t="s">
        <v>137</v>
      </c>
      <c r="L30" s="7" t="s">
        <v>18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38">
        <v>455</v>
      </c>
      <c r="AF30" s="12">
        <f>F30*AE30</f>
        <v>4550</v>
      </c>
      <c r="AG30" s="12"/>
      <c r="AH30" s="12"/>
      <c r="AI30" s="12"/>
      <c r="AJ30" s="12"/>
      <c r="AK30" s="12"/>
      <c r="AL30" s="12"/>
      <c r="AM30" s="12"/>
      <c r="AN30" s="12"/>
      <c r="AO30" s="38">
        <f>AE30</f>
        <v>455</v>
      </c>
      <c r="AP30" s="38">
        <f t="shared" si="2"/>
        <v>4550</v>
      </c>
    </row>
    <row r="31" spans="1:42" ht="94.5" x14ac:dyDescent="0.25">
      <c r="A31" s="5">
        <v>23</v>
      </c>
      <c r="B31" s="45">
        <v>29</v>
      </c>
      <c r="C31" s="27" t="s">
        <v>65</v>
      </c>
      <c r="D31" s="20" t="s">
        <v>66</v>
      </c>
      <c r="E31" s="21" t="s">
        <v>14</v>
      </c>
      <c r="F31" s="22">
        <v>4000</v>
      </c>
      <c r="G31" s="37">
        <v>4990</v>
      </c>
      <c r="H31" s="19">
        <f t="shared" si="1"/>
        <v>19960000</v>
      </c>
      <c r="I31" s="5" t="s">
        <v>10</v>
      </c>
      <c r="J31" s="6" t="s">
        <v>13</v>
      </c>
      <c r="K31" s="6" t="s">
        <v>137</v>
      </c>
      <c r="L31" s="7" t="s">
        <v>18</v>
      </c>
      <c r="M31" s="38">
        <v>2334</v>
      </c>
      <c r="N31" s="12">
        <f>F31*M31</f>
        <v>9336000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2">
        <v>2520</v>
      </c>
      <c r="Z31" s="12">
        <f>F31*Y31</f>
        <v>10080000</v>
      </c>
      <c r="AA31" s="12">
        <v>4700</v>
      </c>
      <c r="AB31" s="12">
        <f>F31*AA31</f>
        <v>18800000</v>
      </c>
      <c r="AC31" s="12">
        <v>4795</v>
      </c>
      <c r="AD31" s="12">
        <f>F31*AC31</f>
        <v>19180000</v>
      </c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38">
        <f>M31</f>
        <v>2334</v>
      </c>
      <c r="AP31" s="38">
        <f t="shared" si="2"/>
        <v>9336000</v>
      </c>
    </row>
    <row r="32" spans="1:42" ht="77.25" x14ac:dyDescent="0.25">
      <c r="A32" s="5">
        <v>24</v>
      </c>
      <c r="B32" s="45">
        <v>30</v>
      </c>
      <c r="C32" s="24" t="s">
        <v>67</v>
      </c>
      <c r="D32" s="20" t="s">
        <v>68</v>
      </c>
      <c r="E32" s="21" t="s">
        <v>14</v>
      </c>
      <c r="F32" s="22">
        <v>1000</v>
      </c>
      <c r="G32" s="37">
        <v>600</v>
      </c>
      <c r="H32" s="19">
        <f t="shared" si="1"/>
        <v>600000</v>
      </c>
      <c r="I32" s="5" t="s">
        <v>10</v>
      </c>
      <c r="J32" s="6" t="s">
        <v>13</v>
      </c>
      <c r="K32" s="6" t="s">
        <v>137</v>
      </c>
      <c r="L32" s="7" t="s">
        <v>18</v>
      </c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>
        <v>580</v>
      </c>
      <c r="Z32" s="12">
        <f>F32*Y32</f>
        <v>580000</v>
      </c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38">
        <v>523</v>
      </c>
      <c r="AL32" s="12">
        <f>F32*AK32</f>
        <v>523000</v>
      </c>
      <c r="AM32" s="12">
        <v>564</v>
      </c>
      <c r="AN32" s="12">
        <f>F32*AM32</f>
        <v>564000</v>
      </c>
      <c r="AO32" s="38">
        <f>AK32</f>
        <v>523</v>
      </c>
      <c r="AP32" s="38">
        <f t="shared" si="2"/>
        <v>523000</v>
      </c>
    </row>
    <row r="33" spans="1:42" ht="77.25" x14ac:dyDescent="0.25">
      <c r="A33" s="5">
        <v>25</v>
      </c>
      <c r="B33" s="45">
        <v>31</v>
      </c>
      <c r="C33" s="24" t="s">
        <v>69</v>
      </c>
      <c r="D33" s="20" t="s">
        <v>70</v>
      </c>
      <c r="E33" s="21" t="s">
        <v>14</v>
      </c>
      <c r="F33" s="22">
        <v>200</v>
      </c>
      <c r="G33" s="37">
        <v>190</v>
      </c>
      <c r="H33" s="19">
        <f t="shared" si="1"/>
        <v>38000</v>
      </c>
      <c r="I33" s="5" t="s">
        <v>10</v>
      </c>
      <c r="J33" s="6" t="s">
        <v>13</v>
      </c>
      <c r="K33" s="6" t="s">
        <v>137</v>
      </c>
      <c r="L33" s="7" t="s">
        <v>18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>
        <v>185</v>
      </c>
      <c r="AB33" s="12">
        <f>F33*AA33</f>
        <v>37000</v>
      </c>
      <c r="AC33" s="12">
        <v>175</v>
      </c>
      <c r="AD33" s="12">
        <f>F33*AC33</f>
        <v>35000</v>
      </c>
      <c r="AE33" s="38">
        <v>175</v>
      </c>
      <c r="AF33" s="12">
        <f>F33*AE33</f>
        <v>35000</v>
      </c>
      <c r="AG33" s="12"/>
      <c r="AH33" s="12"/>
      <c r="AI33" s="12"/>
      <c r="AJ33" s="12"/>
      <c r="AK33" s="12"/>
      <c r="AL33" s="12"/>
      <c r="AM33" s="12"/>
      <c r="AN33" s="12"/>
      <c r="AO33" s="38">
        <f>AE33</f>
        <v>175</v>
      </c>
      <c r="AP33" s="38">
        <f t="shared" si="2"/>
        <v>35000</v>
      </c>
    </row>
    <row r="34" spans="1:42" ht="77.25" x14ac:dyDescent="0.25">
      <c r="A34" s="5">
        <v>26</v>
      </c>
      <c r="B34" s="45">
        <v>32</v>
      </c>
      <c r="C34" s="24" t="s">
        <v>71</v>
      </c>
      <c r="D34" s="20" t="s">
        <v>72</v>
      </c>
      <c r="E34" s="21" t="s">
        <v>14</v>
      </c>
      <c r="F34" s="22">
        <v>500</v>
      </c>
      <c r="G34" s="37">
        <v>603.75</v>
      </c>
      <c r="H34" s="19">
        <f t="shared" si="1"/>
        <v>301875</v>
      </c>
      <c r="I34" s="5" t="s">
        <v>10</v>
      </c>
      <c r="J34" s="6" t="s">
        <v>13</v>
      </c>
      <c r="K34" s="6" t="s">
        <v>137</v>
      </c>
      <c r="L34" s="7" t="s">
        <v>18</v>
      </c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>
        <v>600</v>
      </c>
      <c r="AB34" s="12">
        <f>F34*AA34</f>
        <v>300000</v>
      </c>
      <c r="AC34" s="12">
        <v>600</v>
      </c>
      <c r="AD34" s="12">
        <f>F34*AC34</f>
        <v>300000</v>
      </c>
      <c r="AE34" s="38">
        <v>599</v>
      </c>
      <c r="AF34" s="12">
        <f>F34*AE34</f>
        <v>299500</v>
      </c>
      <c r="AG34" s="12"/>
      <c r="AH34" s="12"/>
      <c r="AI34" s="12"/>
      <c r="AJ34" s="12"/>
      <c r="AK34" s="12"/>
      <c r="AL34" s="12"/>
      <c r="AM34" s="12"/>
      <c r="AN34" s="12"/>
      <c r="AO34" s="38">
        <f>AE34</f>
        <v>599</v>
      </c>
      <c r="AP34" s="38">
        <f t="shared" si="2"/>
        <v>299500</v>
      </c>
    </row>
    <row r="35" spans="1:42" ht="77.25" x14ac:dyDescent="0.25">
      <c r="A35" s="5">
        <v>27</v>
      </c>
      <c r="B35" s="45">
        <v>33</v>
      </c>
      <c r="C35" s="24" t="s">
        <v>73</v>
      </c>
      <c r="D35" s="28" t="s">
        <v>74</v>
      </c>
      <c r="E35" s="21" t="s">
        <v>75</v>
      </c>
      <c r="F35" s="22">
        <v>75000</v>
      </c>
      <c r="G35" s="37">
        <v>105</v>
      </c>
      <c r="H35" s="19">
        <f t="shared" si="1"/>
        <v>7875000</v>
      </c>
      <c r="I35" s="5" t="s">
        <v>10</v>
      </c>
      <c r="J35" s="6" t="s">
        <v>13</v>
      </c>
      <c r="K35" s="6" t="s">
        <v>137</v>
      </c>
      <c r="L35" s="7" t="s">
        <v>18</v>
      </c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>
        <v>95</v>
      </c>
      <c r="X35" s="12">
        <f>F35*W35</f>
        <v>7125000</v>
      </c>
      <c r="Y35" s="12">
        <v>98</v>
      </c>
      <c r="Z35" s="12">
        <f>F35*Y35</f>
        <v>7350000</v>
      </c>
      <c r="AA35" s="12">
        <v>80</v>
      </c>
      <c r="AB35" s="12">
        <f>F35*AA35</f>
        <v>6000000</v>
      </c>
      <c r="AC35" s="38">
        <v>78</v>
      </c>
      <c r="AD35" s="12">
        <f>F35*AC35</f>
        <v>5850000</v>
      </c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38">
        <f>AC35</f>
        <v>78</v>
      </c>
      <c r="AP35" s="38">
        <f t="shared" si="2"/>
        <v>5850000</v>
      </c>
    </row>
    <row r="36" spans="1:42" ht="77.25" x14ac:dyDescent="0.25">
      <c r="A36" s="5">
        <v>28</v>
      </c>
      <c r="B36" s="45">
        <v>34</v>
      </c>
      <c r="C36" s="24" t="s">
        <v>76</v>
      </c>
      <c r="D36" s="29" t="s">
        <v>77</v>
      </c>
      <c r="E36" s="21" t="s">
        <v>28</v>
      </c>
      <c r="F36" s="22">
        <v>30</v>
      </c>
      <c r="G36" s="37">
        <v>9047</v>
      </c>
      <c r="H36" s="19">
        <f t="shared" si="1"/>
        <v>271410</v>
      </c>
      <c r="I36" s="5" t="s">
        <v>10</v>
      </c>
      <c r="J36" s="6" t="s">
        <v>13</v>
      </c>
      <c r="K36" s="6" t="s">
        <v>137</v>
      </c>
      <c r="L36" s="7" t="s">
        <v>18</v>
      </c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38">
        <v>9000</v>
      </c>
      <c r="AB36" s="12">
        <f>F36*AA36</f>
        <v>270000</v>
      </c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38">
        <f>AA36</f>
        <v>9000</v>
      </c>
      <c r="AP36" s="38">
        <f t="shared" si="2"/>
        <v>270000</v>
      </c>
    </row>
    <row r="37" spans="1:42" ht="77.25" x14ac:dyDescent="0.25">
      <c r="A37" s="5">
        <v>29</v>
      </c>
      <c r="B37" s="45">
        <v>35</v>
      </c>
      <c r="C37" s="24" t="s">
        <v>76</v>
      </c>
      <c r="D37" s="20" t="s">
        <v>78</v>
      </c>
      <c r="E37" s="21" t="s">
        <v>28</v>
      </c>
      <c r="F37" s="22">
        <v>30</v>
      </c>
      <c r="G37" s="37">
        <v>30383</v>
      </c>
      <c r="H37" s="19">
        <f t="shared" si="1"/>
        <v>911490</v>
      </c>
      <c r="I37" s="5" t="s">
        <v>10</v>
      </c>
      <c r="J37" s="6" t="s">
        <v>13</v>
      </c>
      <c r="K37" s="6" t="s">
        <v>137</v>
      </c>
      <c r="L37" s="7" t="s">
        <v>18</v>
      </c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38">
        <v>28500</v>
      </c>
      <c r="AB37" s="12">
        <f>F37*AA37</f>
        <v>855000</v>
      </c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38">
        <f>AA37</f>
        <v>28500</v>
      </c>
      <c r="AP37" s="38">
        <f t="shared" si="2"/>
        <v>855000</v>
      </c>
    </row>
    <row r="38" spans="1:42" ht="77.25" x14ac:dyDescent="0.25">
      <c r="A38" s="5">
        <v>30</v>
      </c>
      <c r="B38" s="45">
        <v>36</v>
      </c>
      <c r="C38" s="24" t="s">
        <v>79</v>
      </c>
      <c r="D38" s="20" t="s">
        <v>80</v>
      </c>
      <c r="E38" s="30" t="s">
        <v>81</v>
      </c>
      <c r="F38" s="22">
        <v>20</v>
      </c>
      <c r="G38" s="37">
        <v>17000</v>
      </c>
      <c r="H38" s="19">
        <f t="shared" si="1"/>
        <v>340000</v>
      </c>
      <c r="I38" s="5" t="s">
        <v>10</v>
      </c>
      <c r="J38" s="6" t="s">
        <v>13</v>
      </c>
      <c r="K38" s="6" t="s">
        <v>137</v>
      </c>
      <c r="L38" s="7" t="s">
        <v>18</v>
      </c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>
        <v>16500</v>
      </c>
      <c r="Z38" s="12">
        <f>F38*Y38</f>
        <v>330000</v>
      </c>
      <c r="AA38" s="12"/>
      <c r="AB38" s="12"/>
      <c r="AC38" s="38">
        <v>10980</v>
      </c>
      <c r="AD38" s="12">
        <f>F38*AC38</f>
        <v>219600</v>
      </c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38">
        <f>AC38</f>
        <v>10980</v>
      </c>
      <c r="AP38" s="38">
        <f t="shared" si="2"/>
        <v>219600</v>
      </c>
    </row>
    <row r="39" spans="1:42" ht="77.25" x14ac:dyDescent="0.25">
      <c r="A39" s="5">
        <v>31</v>
      </c>
      <c r="B39" s="45">
        <v>37</v>
      </c>
      <c r="C39" s="24" t="s">
        <v>82</v>
      </c>
      <c r="D39" s="20" t="s">
        <v>83</v>
      </c>
      <c r="E39" s="30" t="s">
        <v>81</v>
      </c>
      <c r="F39" s="22">
        <v>20</v>
      </c>
      <c r="G39" s="37">
        <v>14348</v>
      </c>
      <c r="H39" s="19">
        <f t="shared" si="1"/>
        <v>286960</v>
      </c>
      <c r="I39" s="5" t="s">
        <v>10</v>
      </c>
      <c r="J39" s="6" t="s">
        <v>13</v>
      </c>
      <c r="K39" s="6" t="s">
        <v>137</v>
      </c>
      <c r="L39" s="7" t="s">
        <v>18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>
        <v>14000</v>
      </c>
      <c r="Z39" s="12">
        <f>F39*Y39</f>
        <v>280000</v>
      </c>
      <c r="AA39" s="12"/>
      <c r="AB39" s="12"/>
      <c r="AC39" s="38">
        <v>11090</v>
      </c>
      <c r="AD39" s="12">
        <f>F39*AC39</f>
        <v>221800</v>
      </c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38">
        <f>AC39</f>
        <v>11090</v>
      </c>
      <c r="AP39" s="38">
        <f t="shared" si="2"/>
        <v>221800</v>
      </c>
    </row>
    <row r="40" spans="1:42" ht="77.25" x14ac:dyDescent="0.25">
      <c r="A40" s="5">
        <v>32</v>
      </c>
      <c r="B40" s="45">
        <v>39</v>
      </c>
      <c r="C40" s="31" t="s">
        <v>84</v>
      </c>
      <c r="D40" s="20" t="s">
        <v>85</v>
      </c>
      <c r="E40" s="30" t="s">
        <v>86</v>
      </c>
      <c r="F40" s="22">
        <v>5</v>
      </c>
      <c r="G40" s="12">
        <v>6983</v>
      </c>
      <c r="H40" s="19">
        <f t="shared" si="1"/>
        <v>34915</v>
      </c>
      <c r="I40" s="5" t="s">
        <v>10</v>
      </c>
      <c r="J40" s="6" t="s">
        <v>13</v>
      </c>
      <c r="K40" s="6" t="s">
        <v>137</v>
      </c>
      <c r="L40" s="7" t="s">
        <v>18</v>
      </c>
      <c r="M40" s="12"/>
      <c r="N40" s="12"/>
      <c r="O40" s="12"/>
      <c r="P40" s="12"/>
      <c r="Q40" s="38">
        <v>3794.7</v>
      </c>
      <c r="R40" s="12">
        <f>F40*Q40</f>
        <v>18973.5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38">
        <f>Q40</f>
        <v>3794.7</v>
      </c>
      <c r="AP40" s="38">
        <f t="shared" si="2"/>
        <v>18973.5</v>
      </c>
    </row>
    <row r="41" spans="1:42" ht="77.25" x14ac:dyDescent="0.25">
      <c r="A41" s="5">
        <v>33</v>
      </c>
      <c r="B41" s="45">
        <v>40</v>
      </c>
      <c r="C41" s="31" t="s">
        <v>84</v>
      </c>
      <c r="D41" s="20" t="s">
        <v>87</v>
      </c>
      <c r="E41" s="30" t="s">
        <v>86</v>
      </c>
      <c r="F41" s="22">
        <v>5</v>
      </c>
      <c r="G41" s="12">
        <v>19059</v>
      </c>
      <c r="H41" s="19">
        <f t="shared" si="1"/>
        <v>95295</v>
      </c>
      <c r="I41" s="5" t="s">
        <v>10</v>
      </c>
      <c r="J41" s="6" t="s">
        <v>13</v>
      </c>
      <c r="K41" s="6" t="s">
        <v>137</v>
      </c>
      <c r="L41" s="7" t="s">
        <v>18</v>
      </c>
      <c r="M41" s="12"/>
      <c r="N41" s="12"/>
      <c r="O41" s="12"/>
      <c r="P41" s="12"/>
      <c r="Q41" s="12"/>
      <c r="R41" s="12"/>
      <c r="S41" s="12"/>
      <c r="T41" s="12"/>
      <c r="U41" s="38">
        <v>16950</v>
      </c>
      <c r="V41" s="12">
        <f t="shared" ref="V41:V49" si="4">F41*U41</f>
        <v>84750</v>
      </c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38">
        <f>U41</f>
        <v>16950</v>
      </c>
      <c r="AP41" s="38">
        <f t="shared" si="2"/>
        <v>84750</v>
      </c>
    </row>
    <row r="42" spans="1:42" ht="77.25" x14ac:dyDescent="0.25">
      <c r="A42" s="5">
        <v>34</v>
      </c>
      <c r="B42" s="45">
        <v>41</v>
      </c>
      <c r="C42" s="31" t="s">
        <v>84</v>
      </c>
      <c r="D42" s="20" t="s">
        <v>88</v>
      </c>
      <c r="E42" s="30" t="s">
        <v>86</v>
      </c>
      <c r="F42" s="22">
        <v>5</v>
      </c>
      <c r="G42" s="12">
        <v>38117</v>
      </c>
      <c r="H42" s="19">
        <f t="shared" si="1"/>
        <v>190585</v>
      </c>
      <c r="I42" s="5" t="s">
        <v>10</v>
      </c>
      <c r="J42" s="6" t="s">
        <v>13</v>
      </c>
      <c r="K42" s="6" t="s">
        <v>137</v>
      </c>
      <c r="L42" s="7" t="s">
        <v>18</v>
      </c>
      <c r="M42" s="12"/>
      <c r="N42" s="12"/>
      <c r="O42" s="12"/>
      <c r="P42" s="12"/>
      <c r="Q42" s="12"/>
      <c r="R42" s="12"/>
      <c r="S42" s="12"/>
      <c r="T42" s="12"/>
      <c r="U42" s="38">
        <v>25500</v>
      </c>
      <c r="V42" s="12">
        <f t="shared" si="4"/>
        <v>127500</v>
      </c>
      <c r="W42" s="12"/>
      <c r="X42" s="12"/>
      <c r="Y42" s="12"/>
      <c r="Z42" s="12"/>
      <c r="AA42" s="12"/>
      <c r="AB42" s="12"/>
      <c r="AC42" s="12">
        <v>34500</v>
      </c>
      <c r="AD42" s="12">
        <f t="shared" ref="AD42:AD49" si="5">F42*AC42</f>
        <v>172500</v>
      </c>
      <c r="AE42" s="12">
        <v>34580</v>
      </c>
      <c r="AF42" s="12">
        <f t="shared" ref="AF42:AF49" si="6">F42*AE42</f>
        <v>172900</v>
      </c>
      <c r="AG42" s="12"/>
      <c r="AH42" s="12"/>
      <c r="AI42" s="12"/>
      <c r="AJ42" s="12"/>
      <c r="AK42" s="12"/>
      <c r="AL42" s="12"/>
      <c r="AM42" s="12"/>
      <c r="AN42" s="12"/>
      <c r="AO42" s="38">
        <f>U42</f>
        <v>25500</v>
      </c>
      <c r="AP42" s="38">
        <f t="shared" si="2"/>
        <v>127500</v>
      </c>
    </row>
    <row r="43" spans="1:42" ht="77.25" x14ac:dyDescent="0.25">
      <c r="A43" s="5">
        <v>35</v>
      </c>
      <c r="B43" s="45">
        <v>42</v>
      </c>
      <c r="C43" s="31" t="s">
        <v>84</v>
      </c>
      <c r="D43" s="20" t="s">
        <v>89</v>
      </c>
      <c r="E43" s="30" t="s">
        <v>86</v>
      </c>
      <c r="F43" s="22">
        <v>5</v>
      </c>
      <c r="G43" s="12">
        <v>63528</v>
      </c>
      <c r="H43" s="19">
        <f t="shared" si="1"/>
        <v>317640</v>
      </c>
      <c r="I43" s="5" t="s">
        <v>10</v>
      </c>
      <c r="J43" s="6" t="s">
        <v>13</v>
      </c>
      <c r="K43" s="6" t="s">
        <v>137</v>
      </c>
      <c r="L43" s="7" t="s">
        <v>18</v>
      </c>
      <c r="M43" s="12"/>
      <c r="N43" s="12"/>
      <c r="O43" s="12"/>
      <c r="P43" s="12"/>
      <c r="Q43" s="12"/>
      <c r="R43" s="12"/>
      <c r="S43" s="12"/>
      <c r="T43" s="12"/>
      <c r="U43" s="38">
        <v>52940</v>
      </c>
      <c r="V43" s="12">
        <f t="shared" si="4"/>
        <v>264700</v>
      </c>
      <c r="W43" s="12"/>
      <c r="X43" s="12"/>
      <c r="Y43" s="12"/>
      <c r="Z43" s="12"/>
      <c r="AA43" s="12"/>
      <c r="AB43" s="12"/>
      <c r="AC43" s="12">
        <v>57800</v>
      </c>
      <c r="AD43" s="12">
        <f t="shared" si="5"/>
        <v>289000</v>
      </c>
      <c r="AE43" s="12">
        <v>57000</v>
      </c>
      <c r="AF43" s="12">
        <f t="shared" si="6"/>
        <v>285000</v>
      </c>
      <c r="AG43" s="12"/>
      <c r="AH43" s="12"/>
      <c r="AI43" s="12"/>
      <c r="AJ43" s="12"/>
      <c r="AK43" s="12"/>
      <c r="AL43" s="12"/>
      <c r="AM43" s="12"/>
      <c r="AN43" s="12"/>
      <c r="AO43" s="38">
        <f>U43</f>
        <v>52940</v>
      </c>
      <c r="AP43" s="38">
        <f t="shared" si="2"/>
        <v>264700</v>
      </c>
    </row>
    <row r="44" spans="1:42" ht="77.25" x14ac:dyDescent="0.25">
      <c r="A44" s="5">
        <v>36</v>
      </c>
      <c r="B44" s="45">
        <v>43</v>
      </c>
      <c r="C44" s="31" t="s">
        <v>84</v>
      </c>
      <c r="D44" s="20" t="s">
        <v>90</v>
      </c>
      <c r="E44" s="30" t="s">
        <v>86</v>
      </c>
      <c r="F44" s="22">
        <v>30</v>
      </c>
      <c r="G44" s="12">
        <v>8357</v>
      </c>
      <c r="H44" s="19">
        <f t="shared" si="1"/>
        <v>250710</v>
      </c>
      <c r="I44" s="5" t="s">
        <v>10</v>
      </c>
      <c r="J44" s="6" t="s">
        <v>13</v>
      </c>
      <c r="K44" s="6" t="s">
        <v>137</v>
      </c>
      <c r="L44" s="7" t="s">
        <v>18</v>
      </c>
      <c r="M44" s="12"/>
      <c r="N44" s="12"/>
      <c r="O44" s="12"/>
      <c r="P44" s="12"/>
      <c r="Q44" s="12">
        <v>7610.06</v>
      </c>
      <c r="R44" s="12">
        <f>F44*Q44</f>
        <v>228301.80000000002</v>
      </c>
      <c r="S44" s="12"/>
      <c r="T44" s="12"/>
      <c r="U44" s="38">
        <v>6700</v>
      </c>
      <c r="V44" s="12">
        <f t="shared" si="4"/>
        <v>201000</v>
      </c>
      <c r="W44" s="12"/>
      <c r="X44" s="12"/>
      <c r="Y44" s="12"/>
      <c r="Z44" s="12"/>
      <c r="AA44" s="12"/>
      <c r="AB44" s="12"/>
      <c r="AC44" s="12">
        <v>6840</v>
      </c>
      <c r="AD44" s="12">
        <f t="shared" si="5"/>
        <v>205200</v>
      </c>
      <c r="AE44" s="12">
        <v>8100</v>
      </c>
      <c r="AF44" s="12">
        <f t="shared" si="6"/>
        <v>243000</v>
      </c>
      <c r="AG44" s="12"/>
      <c r="AH44" s="12"/>
      <c r="AI44" s="12"/>
      <c r="AJ44" s="12"/>
      <c r="AK44" s="12"/>
      <c r="AL44" s="12"/>
      <c r="AM44" s="12"/>
      <c r="AN44" s="12"/>
      <c r="AO44" s="38">
        <f>U44</f>
        <v>6700</v>
      </c>
      <c r="AP44" s="38">
        <f t="shared" si="2"/>
        <v>201000</v>
      </c>
    </row>
    <row r="45" spans="1:42" ht="77.25" x14ac:dyDescent="0.25">
      <c r="A45" s="5">
        <v>37</v>
      </c>
      <c r="B45" s="45">
        <v>44</v>
      </c>
      <c r="C45" s="31" t="s">
        <v>84</v>
      </c>
      <c r="D45" s="20" t="s">
        <v>91</v>
      </c>
      <c r="E45" s="30" t="s">
        <v>86</v>
      </c>
      <c r="F45" s="22">
        <v>35</v>
      </c>
      <c r="G45" s="12">
        <v>11142</v>
      </c>
      <c r="H45" s="19">
        <f t="shared" si="1"/>
        <v>389970</v>
      </c>
      <c r="I45" s="5" t="s">
        <v>10</v>
      </c>
      <c r="J45" s="6" t="s">
        <v>13</v>
      </c>
      <c r="K45" s="6" t="s">
        <v>137</v>
      </c>
      <c r="L45" s="7" t="s">
        <v>18</v>
      </c>
      <c r="M45" s="12"/>
      <c r="N45" s="12"/>
      <c r="O45" s="12"/>
      <c r="P45" s="12"/>
      <c r="Q45" s="12"/>
      <c r="R45" s="12"/>
      <c r="S45" s="12"/>
      <c r="T45" s="12"/>
      <c r="U45" s="38">
        <v>8950</v>
      </c>
      <c r="V45" s="12">
        <f t="shared" si="4"/>
        <v>313250</v>
      </c>
      <c r="W45" s="12"/>
      <c r="X45" s="12"/>
      <c r="Y45" s="12"/>
      <c r="Z45" s="12"/>
      <c r="AA45" s="12"/>
      <c r="AB45" s="12"/>
      <c r="AC45" s="12">
        <v>8995</v>
      </c>
      <c r="AD45" s="12">
        <f t="shared" si="5"/>
        <v>314825</v>
      </c>
      <c r="AE45" s="12">
        <v>10960</v>
      </c>
      <c r="AF45" s="12">
        <f t="shared" si="6"/>
        <v>383600</v>
      </c>
      <c r="AG45" s="12"/>
      <c r="AH45" s="12"/>
      <c r="AI45" s="12"/>
      <c r="AJ45" s="12"/>
      <c r="AK45" s="12"/>
      <c r="AL45" s="12"/>
      <c r="AM45" s="12"/>
      <c r="AN45" s="12"/>
      <c r="AO45" s="38">
        <f>U45</f>
        <v>8950</v>
      </c>
      <c r="AP45" s="38">
        <f t="shared" si="2"/>
        <v>313250</v>
      </c>
    </row>
    <row r="46" spans="1:42" ht="77.25" x14ac:dyDescent="0.25">
      <c r="A46" s="5">
        <v>38</v>
      </c>
      <c r="B46" s="45">
        <v>45</v>
      </c>
      <c r="C46" s="31" t="s">
        <v>84</v>
      </c>
      <c r="D46" s="20" t="s">
        <v>92</v>
      </c>
      <c r="E46" s="30" t="s">
        <v>86</v>
      </c>
      <c r="F46" s="22">
        <v>24</v>
      </c>
      <c r="G46" s="12">
        <v>16728</v>
      </c>
      <c r="H46" s="19">
        <f t="shared" si="1"/>
        <v>401472</v>
      </c>
      <c r="I46" s="5" t="s">
        <v>10</v>
      </c>
      <c r="J46" s="6" t="s">
        <v>13</v>
      </c>
      <c r="K46" s="6" t="s">
        <v>137</v>
      </c>
      <c r="L46" s="7" t="s">
        <v>18</v>
      </c>
      <c r="M46" s="12"/>
      <c r="N46" s="12"/>
      <c r="O46" s="12"/>
      <c r="P46" s="12"/>
      <c r="Q46" s="12">
        <v>16024.01</v>
      </c>
      <c r="R46" s="12">
        <f>F46*Q46</f>
        <v>384576.24</v>
      </c>
      <c r="S46" s="12"/>
      <c r="T46" s="12"/>
      <c r="U46" s="12">
        <v>13500</v>
      </c>
      <c r="V46" s="12">
        <f t="shared" si="4"/>
        <v>324000</v>
      </c>
      <c r="W46" s="12"/>
      <c r="X46" s="12"/>
      <c r="Y46" s="12"/>
      <c r="Z46" s="12"/>
      <c r="AA46" s="12"/>
      <c r="AB46" s="12"/>
      <c r="AC46" s="38">
        <v>13180</v>
      </c>
      <c r="AD46" s="12">
        <f t="shared" si="5"/>
        <v>316320</v>
      </c>
      <c r="AE46" s="12">
        <v>16325</v>
      </c>
      <c r="AF46" s="12">
        <f t="shared" si="6"/>
        <v>391800</v>
      </c>
      <c r="AG46" s="12"/>
      <c r="AH46" s="12"/>
      <c r="AI46" s="12"/>
      <c r="AJ46" s="12"/>
      <c r="AK46" s="12"/>
      <c r="AL46" s="12"/>
      <c r="AM46" s="12"/>
      <c r="AN46" s="12"/>
      <c r="AO46" s="38">
        <f>AC46</f>
        <v>13180</v>
      </c>
      <c r="AP46" s="38">
        <f t="shared" si="2"/>
        <v>316320</v>
      </c>
    </row>
    <row r="47" spans="1:42" ht="77.25" x14ac:dyDescent="0.25">
      <c r="A47" s="5">
        <v>39</v>
      </c>
      <c r="B47" s="45">
        <v>46</v>
      </c>
      <c r="C47" s="31" t="s">
        <v>84</v>
      </c>
      <c r="D47" s="20" t="s">
        <v>93</v>
      </c>
      <c r="E47" s="30" t="s">
        <v>86</v>
      </c>
      <c r="F47" s="22">
        <v>10</v>
      </c>
      <c r="G47" s="12">
        <v>21862</v>
      </c>
      <c r="H47" s="19">
        <f t="shared" si="1"/>
        <v>218620</v>
      </c>
      <c r="I47" s="5" t="s">
        <v>10</v>
      </c>
      <c r="J47" s="6" t="s">
        <v>13</v>
      </c>
      <c r="K47" s="6" t="s">
        <v>137</v>
      </c>
      <c r="L47" s="7" t="s">
        <v>18</v>
      </c>
      <c r="M47" s="12"/>
      <c r="N47" s="12"/>
      <c r="O47" s="12"/>
      <c r="P47" s="12"/>
      <c r="Q47" s="12"/>
      <c r="R47" s="12"/>
      <c r="S47" s="12"/>
      <c r="T47" s="12"/>
      <c r="U47" s="38">
        <v>17500</v>
      </c>
      <c r="V47" s="12">
        <f t="shared" si="4"/>
        <v>175000</v>
      </c>
      <c r="W47" s="12"/>
      <c r="X47" s="12"/>
      <c r="Y47" s="12"/>
      <c r="Z47" s="12"/>
      <c r="AA47" s="12"/>
      <c r="AB47" s="12"/>
      <c r="AC47" s="12">
        <v>19035</v>
      </c>
      <c r="AD47" s="12">
        <f t="shared" si="5"/>
        <v>190350</v>
      </c>
      <c r="AE47" s="12">
        <v>20600</v>
      </c>
      <c r="AF47" s="12">
        <f t="shared" si="6"/>
        <v>206000</v>
      </c>
      <c r="AG47" s="12"/>
      <c r="AH47" s="12"/>
      <c r="AI47" s="12"/>
      <c r="AJ47" s="12"/>
      <c r="AK47" s="12"/>
      <c r="AL47" s="12"/>
      <c r="AM47" s="12"/>
      <c r="AN47" s="12"/>
      <c r="AO47" s="38">
        <f>U47</f>
        <v>17500</v>
      </c>
      <c r="AP47" s="38">
        <f t="shared" si="2"/>
        <v>175000</v>
      </c>
    </row>
    <row r="48" spans="1:42" ht="77.25" x14ac:dyDescent="0.25">
      <c r="A48" s="5">
        <v>40</v>
      </c>
      <c r="B48" s="45">
        <v>47</v>
      </c>
      <c r="C48" s="31" t="s">
        <v>84</v>
      </c>
      <c r="D48" s="20" t="s">
        <v>94</v>
      </c>
      <c r="E48" s="30" t="s">
        <v>86</v>
      </c>
      <c r="F48" s="22">
        <v>30</v>
      </c>
      <c r="G48" s="12">
        <v>27331</v>
      </c>
      <c r="H48" s="19">
        <f t="shared" si="1"/>
        <v>819930</v>
      </c>
      <c r="I48" s="5" t="s">
        <v>10</v>
      </c>
      <c r="J48" s="6" t="s">
        <v>13</v>
      </c>
      <c r="K48" s="6" t="s">
        <v>137</v>
      </c>
      <c r="L48" s="7" t="s">
        <v>18</v>
      </c>
      <c r="M48" s="12"/>
      <c r="N48" s="12"/>
      <c r="O48" s="12"/>
      <c r="P48" s="12"/>
      <c r="Q48" s="12"/>
      <c r="R48" s="12"/>
      <c r="S48" s="12"/>
      <c r="T48" s="12"/>
      <c r="U48" s="38">
        <v>24500</v>
      </c>
      <c r="V48" s="12">
        <f t="shared" si="4"/>
        <v>735000</v>
      </c>
      <c r="W48" s="12"/>
      <c r="X48" s="12"/>
      <c r="Y48" s="12"/>
      <c r="Z48" s="12"/>
      <c r="AA48" s="12"/>
      <c r="AB48" s="12"/>
      <c r="AC48" s="12">
        <v>25168</v>
      </c>
      <c r="AD48" s="12">
        <f t="shared" si="5"/>
        <v>755040</v>
      </c>
      <c r="AE48" s="12">
        <v>25170</v>
      </c>
      <c r="AF48" s="12">
        <f t="shared" si="6"/>
        <v>755100</v>
      </c>
      <c r="AG48" s="12"/>
      <c r="AH48" s="12"/>
      <c r="AI48" s="12"/>
      <c r="AJ48" s="12"/>
      <c r="AK48" s="12"/>
      <c r="AL48" s="12"/>
      <c r="AM48" s="12"/>
      <c r="AN48" s="12"/>
      <c r="AO48" s="38">
        <f>U48</f>
        <v>24500</v>
      </c>
      <c r="AP48" s="38">
        <f t="shared" si="2"/>
        <v>735000</v>
      </c>
    </row>
    <row r="49" spans="1:42" ht="77.25" x14ac:dyDescent="0.25">
      <c r="A49" s="5">
        <v>41</v>
      </c>
      <c r="B49" s="45">
        <v>48</v>
      </c>
      <c r="C49" s="31" t="s">
        <v>84</v>
      </c>
      <c r="D49" s="20" t="s">
        <v>95</v>
      </c>
      <c r="E49" s="30" t="s">
        <v>86</v>
      </c>
      <c r="F49" s="22">
        <v>2</v>
      </c>
      <c r="G49" s="12">
        <v>43738</v>
      </c>
      <c r="H49" s="19">
        <f t="shared" si="1"/>
        <v>87476</v>
      </c>
      <c r="I49" s="5" t="s">
        <v>10</v>
      </c>
      <c r="J49" s="6" t="s">
        <v>13</v>
      </c>
      <c r="K49" s="6" t="s">
        <v>137</v>
      </c>
      <c r="L49" s="7" t="s">
        <v>18</v>
      </c>
      <c r="M49" s="12"/>
      <c r="N49" s="12"/>
      <c r="O49" s="12"/>
      <c r="P49" s="12"/>
      <c r="Q49" s="12"/>
      <c r="R49" s="12"/>
      <c r="S49" s="12"/>
      <c r="T49" s="12"/>
      <c r="U49" s="38">
        <v>40000</v>
      </c>
      <c r="V49" s="12">
        <f t="shared" si="4"/>
        <v>80000</v>
      </c>
      <c r="W49" s="12"/>
      <c r="X49" s="12"/>
      <c r="Y49" s="12"/>
      <c r="Z49" s="12"/>
      <c r="AA49" s="12"/>
      <c r="AB49" s="12"/>
      <c r="AC49" s="12">
        <v>40302</v>
      </c>
      <c r="AD49" s="12">
        <f t="shared" si="5"/>
        <v>80604</v>
      </c>
      <c r="AE49" s="12">
        <v>40300</v>
      </c>
      <c r="AF49" s="12">
        <f t="shared" si="6"/>
        <v>80600</v>
      </c>
      <c r="AG49" s="12"/>
      <c r="AH49" s="12"/>
      <c r="AI49" s="12"/>
      <c r="AJ49" s="12"/>
      <c r="AK49" s="12"/>
      <c r="AL49" s="12"/>
      <c r="AM49" s="12"/>
      <c r="AN49" s="12"/>
      <c r="AO49" s="38">
        <f>U49</f>
        <v>40000</v>
      </c>
      <c r="AP49" s="38">
        <f t="shared" si="2"/>
        <v>80000</v>
      </c>
    </row>
    <row r="50" spans="1:42" ht="77.25" x14ac:dyDescent="0.25">
      <c r="A50" s="5">
        <v>42</v>
      </c>
      <c r="B50" s="45">
        <v>49</v>
      </c>
      <c r="C50" s="24" t="s">
        <v>96</v>
      </c>
      <c r="D50" s="20" t="s">
        <v>97</v>
      </c>
      <c r="E50" s="21" t="s">
        <v>98</v>
      </c>
      <c r="F50" s="22">
        <v>550</v>
      </c>
      <c r="G50" s="37">
        <v>10890</v>
      </c>
      <c r="H50" s="19">
        <f t="shared" si="1"/>
        <v>5989500</v>
      </c>
      <c r="I50" s="5" t="s">
        <v>10</v>
      </c>
      <c r="J50" s="6" t="s">
        <v>13</v>
      </c>
      <c r="K50" s="6" t="s">
        <v>137</v>
      </c>
      <c r="L50" s="7" t="s">
        <v>18</v>
      </c>
      <c r="M50" s="12"/>
      <c r="N50" s="12"/>
      <c r="O50" s="12"/>
      <c r="P50" s="12"/>
      <c r="Q50" s="38">
        <v>5160</v>
      </c>
      <c r="R50" s="12">
        <f>F50*Q50</f>
        <v>2838000</v>
      </c>
      <c r="S50" s="12"/>
      <c r="T50" s="12"/>
      <c r="U50" s="12"/>
      <c r="V50" s="12"/>
      <c r="W50" s="12"/>
      <c r="X50" s="12"/>
      <c r="Y50" s="12">
        <v>10490</v>
      </c>
      <c r="Z50" s="12">
        <f>F50*Y50</f>
        <v>5769500</v>
      </c>
      <c r="AA50" s="12">
        <v>8500</v>
      </c>
      <c r="AB50" s="12">
        <f>F50*AA50</f>
        <v>4675000</v>
      </c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38">
        <f>Q50</f>
        <v>5160</v>
      </c>
      <c r="AP50" s="38">
        <f t="shared" si="2"/>
        <v>2838000</v>
      </c>
    </row>
    <row r="51" spans="1:42" ht="77.25" x14ac:dyDescent="0.25">
      <c r="A51" s="5">
        <v>43</v>
      </c>
      <c r="B51" s="45">
        <v>52</v>
      </c>
      <c r="C51" s="23" t="s">
        <v>20</v>
      </c>
      <c r="D51" s="12" t="s">
        <v>99</v>
      </c>
      <c r="E51" s="21" t="s">
        <v>21</v>
      </c>
      <c r="F51" s="22">
        <v>500</v>
      </c>
      <c r="G51" s="37">
        <v>325</v>
      </c>
      <c r="H51" s="19">
        <f t="shared" si="1"/>
        <v>162500</v>
      </c>
      <c r="I51" s="5" t="s">
        <v>10</v>
      </c>
      <c r="J51" s="6" t="s">
        <v>13</v>
      </c>
      <c r="K51" s="6" t="s">
        <v>137</v>
      </c>
      <c r="L51" s="7" t="s">
        <v>18</v>
      </c>
      <c r="M51" s="12"/>
      <c r="N51" s="12"/>
      <c r="O51" s="12"/>
      <c r="P51" s="12"/>
      <c r="Q51" s="12"/>
      <c r="R51" s="12"/>
      <c r="S51" s="38">
        <v>135</v>
      </c>
      <c r="T51" s="12">
        <f>F51*S51</f>
        <v>67500</v>
      </c>
      <c r="U51" s="12"/>
      <c r="V51" s="12"/>
      <c r="W51" s="12"/>
      <c r="X51" s="12"/>
      <c r="Y51" s="12"/>
      <c r="Z51" s="12"/>
      <c r="AA51" s="12"/>
      <c r="AB51" s="12"/>
      <c r="AC51" s="12">
        <v>262</v>
      </c>
      <c r="AD51" s="12">
        <f>F51*AC51</f>
        <v>131000</v>
      </c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38">
        <f>S51</f>
        <v>135</v>
      </c>
      <c r="AP51" s="38">
        <f t="shared" si="2"/>
        <v>67500</v>
      </c>
    </row>
    <row r="52" spans="1:42" ht="77.25" x14ac:dyDescent="0.25">
      <c r="A52" s="5">
        <v>44</v>
      </c>
      <c r="B52" s="45">
        <v>53</v>
      </c>
      <c r="C52" s="23" t="s">
        <v>20</v>
      </c>
      <c r="D52" s="12" t="s">
        <v>100</v>
      </c>
      <c r="E52" s="21" t="s">
        <v>21</v>
      </c>
      <c r="F52" s="22">
        <v>500</v>
      </c>
      <c r="G52" s="37">
        <v>6250</v>
      </c>
      <c r="H52" s="19">
        <f t="shared" si="1"/>
        <v>3125000</v>
      </c>
      <c r="I52" s="5" t="s">
        <v>10</v>
      </c>
      <c r="J52" s="6" t="s">
        <v>13</v>
      </c>
      <c r="K52" s="6" t="s">
        <v>137</v>
      </c>
      <c r="L52" s="7" t="s">
        <v>18</v>
      </c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38">
        <v>6190</v>
      </c>
      <c r="AD52" s="12">
        <f>F52*AC52</f>
        <v>3095000</v>
      </c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38">
        <f>AC52</f>
        <v>6190</v>
      </c>
      <c r="AP52" s="38">
        <f t="shared" si="2"/>
        <v>3095000</v>
      </c>
    </row>
    <row r="53" spans="1:42" ht="77.25" x14ac:dyDescent="0.25">
      <c r="A53" s="5">
        <v>45</v>
      </c>
      <c r="B53" s="45">
        <v>54</v>
      </c>
      <c r="C53" s="24" t="s">
        <v>101</v>
      </c>
      <c r="D53" s="20" t="s">
        <v>101</v>
      </c>
      <c r="E53" s="21" t="s">
        <v>14</v>
      </c>
      <c r="F53" s="22">
        <v>520</v>
      </c>
      <c r="G53" s="37">
        <v>1430</v>
      </c>
      <c r="H53" s="19">
        <f t="shared" si="1"/>
        <v>743600</v>
      </c>
      <c r="I53" s="5" t="s">
        <v>10</v>
      </c>
      <c r="J53" s="6" t="s">
        <v>13</v>
      </c>
      <c r="K53" s="6" t="s">
        <v>137</v>
      </c>
      <c r="L53" s="7" t="s">
        <v>18</v>
      </c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>
        <v>1220</v>
      </c>
      <c r="Z53" s="12">
        <f>F53*Y53</f>
        <v>634400</v>
      </c>
      <c r="AA53" s="12">
        <v>1300</v>
      </c>
      <c r="AB53" s="12">
        <f>F53*AA53</f>
        <v>676000</v>
      </c>
      <c r="AC53" s="12">
        <v>1190</v>
      </c>
      <c r="AD53" s="12">
        <f>F53*AC53</f>
        <v>618800</v>
      </c>
      <c r="AE53" s="12"/>
      <c r="AF53" s="12"/>
      <c r="AG53" s="12"/>
      <c r="AH53" s="12"/>
      <c r="AI53" s="38">
        <v>1100</v>
      </c>
      <c r="AJ53" s="12">
        <f>F53*AI53</f>
        <v>572000</v>
      </c>
      <c r="AK53" s="12"/>
      <c r="AL53" s="12"/>
      <c r="AM53" s="12"/>
      <c r="AN53" s="12"/>
      <c r="AO53" s="38">
        <f>AI53</f>
        <v>1100</v>
      </c>
      <c r="AP53" s="38">
        <f t="shared" si="2"/>
        <v>572000</v>
      </c>
    </row>
    <row r="54" spans="1:42" ht="77.25" x14ac:dyDescent="0.25">
      <c r="A54" s="5">
        <v>46</v>
      </c>
      <c r="B54" s="45">
        <v>55</v>
      </c>
      <c r="C54" s="23" t="s">
        <v>102</v>
      </c>
      <c r="D54" s="12" t="s">
        <v>103</v>
      </c>
      <c r="E54" s="21" t="s">
        <v>14</v>
      </c>
      <c r="F54" s="22">
        <v>46</v>
      </c>
      <c r="G54" s="37">
        <v>1500</v>
      </c>
      <c r="H54" s="19">
        <f t="shared" si="1"/>
        <v>69000</v>
      </c>
      <c r="I54" s="5" t="s">
        <v>10</v>
      </c>
      <c r="J54" s="6" t="s">
        <v>13</v>
      </c>
      <c r="K54" s="6" t="s">
        <v>137</v>
      </c>
      <c r="L54" s="7" t="s">
        <v>18</v>
      </c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>
        <v>1150</v>
      </c>
      <c r="Z54" s="12">
        <f>F54*Y54</f>
        <v>52900</v>
      </c>
      <c r="AA54" s="12"/>
      <c r="AB54" s="12"/>
      <c r="AC54" s="12">
        <v>1190</v>
      </c>
      <c r="AD54" s="12">
        <f>F54*AC54</f>
        <v>54740</v>
      </c>
      <c r="AE54" s="38">
        <v>1000</v>
      </c>
      <c r="AF54" s="12">
        <f>F54*AE54</f>
        <v>46000</v>
      </c>
      <c r="AG54" s="12"/>
      <c r="AH54" s="12"/>
      <c r="AI54" s="12"/>
      <c r="AJ54" s="12"/>
      <c r="AK54" s="12"/>
      <c r="AL54" s="12"/>
      <c r="AM54" s="12"/>
      <c r="AN54" s="12"/>
      <c r="AO54" s="38">
        <f>AE54</f>
        <v>1000</v>
      </c>
      <c r="AP54" s="38">
        <f t="shared" si="2"/>
        <v>46000</v>
      </c>
    </row>
    <row r="55" spans="1:42" ht="77.25" x14ac:dyDescent="0.25">
      <c r="A55" s="5">
        <v>47</v>
      </c>
      <c r="B55" s="45">
        <v>56</v>
      </c>
      <c r="C55" s="23" t="s">
        <v>104</v>
      </c>
      <c r="D55" s="12" t="s">
        <v>105</v>
      </c>
      <c r="E55" s="21" t="s">
        <v>14</v>
      </c>
      <c r="F55" s="22">
        <v>10</v>
      </c>
      <c r="G55" s="37">
        <v>2100</v>
      </c>
      <c r="H55" s="19">
        <f t="shared" si="1"/>
        <v>21000</v>
      </c>
      <c r="I55" s="5" t="s">
        <v>10</v>
      </c>
      <c r="J55" s="6" t="s">
        <v>13</v>
      </c>
      <c r="K55" s="6" t="s">
        <v>137</v>
      </c>
      <c r="L55" s="7" t="s">
        <v>18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38">
        <v>2050</v>
      </c>
      <c r="AF55" s="12">
        <f>F55*AE55</f>
        <v>20500</v>
      </c>
      <c r="AG55" s="12"/>
      <c r="AH55" s="12"/>
      <c r="AI55" s="12"/>
      <c r="AJ55" s="12"/>
      <c r="AK55" s="12"/>
      <c r="AL55" s="12"/>
      <c r="AM55" s="12"/>
      <c r="AN55" s="12"/>
      <c r="AO55" s="38">
        <f>AE55</f>
        <v>2050</v>
      </c>
      <c r="AP55" s="38">
        <f t="shared" si="2"/>
        <v>20500</v>
      </c>
    </row>
    <row r="56" spans="1:42" ht="77.25" x14ac:dyDescent="0.25">
      <c r="A56" s="5">
        <v>48</v>
      </c>
      <c r="B56" s="45">
        <v>57</v>
      </c>
      <c r="C56" s="23" t="s">
        <v>106</v>
      </c>
      <c r="D56" s="20" t="s">
        <v>107</v>
      </c>
      <c r="E56" s="21" t="s">
        <v>14</v>
      </c>
      <c r="F56" s="22">
        <v>135</v>
      </c>
      <c r="G56" s="37">
        <v>950</v>
      </c>
      <c r="H56" s="19">
        <f t="shared" si="1"/>
        <v>128250</v>
      </c>
      <c r="I56" s="5" t="s">
        <v>10</v>
      </c>
      <c r="J56" s="6" t="s">
        <v>13</v>
      </c>
      <c r="K56" s="6" t="s">
        <v>137</v>
      </c>
      <c r="L56" s="7" t="s">
        <v>18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>
        <v>910</v>
      </c>
      <c r="AD56" s="12">
        <f>F56*AC56</f>
        <v>122850</v>
      </c>
      <c r="AE56" s="38">
        <v>910</v>
      </c>
      <c r="AF56" s="12">
        <f>F56*AE56</f>
        <v>122850</v>
      </c>
      <c r="AG56" s="12"/>
      <c r="AH56" s="12"/>
      <c r="AI56" s="12"/>
      <c r="AJ56" s="12"/>
      <c r="AK56" s="12"/>
      <c r="AL56" s="12"/>
      <c r="AM56" s="12"/>
      <c r="AN56" s="12"/>
      <c r="AO56" s="38">
        <f>AE56</f>
        <v>910</v>
      </c>
      <c r="AP56" s="38">
        <f t="shared" si="2"/>
        <v>122850</v>
      </c>
    </row>
    <row r="57" spans="1:42" ht="77.25" x14ac:dyDescent="0.25">
      <c r="A57" s="5">
        <v>49</v>
      </c>
      <c r="B57" s="45">
        <v>61</v>
      </c>
      <c r="C57" s="23" t="s">
        <v>108</v>
      </c>
      <c r="D57" s="12" t="s">
        <v>109</v>
      </c>
      <c r="E57" s="21" t="s">
        <v>14</v>
      </c>
      <c r="F57" s="22">
        <v>30</v>
      </c>
      <c r="G57" s="37">
        <v>3200</v>
      </c>
      <c r="H57" s="19">
        <f t="shared" si="1"/>
        <v>96000</v>
      </c>
      <c r="I57" s="5" t="s">
        <v>10</v>
      </c>
      <c r="J57" s="6" t="s">
        <v>13</v>
      </c>
      <c r="K57" s="6" t="s">
        <v>137</v>
      </c>
      <c r="L57" s="7" t="s">
        <v>18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38">
        <v>2500</v>
      </c>
      <c r="AF57" s="12">
        <f>F57*AE57</f>
        <v>75000</v>
      </c>
      <c r="AG57" s="12"/>
      <c r="AH57" s="12"/>
      <c r="AI57" s="12"/>
      <c r="AJ57" s="12"/>
      <c r="AK57" s="12"/>
      <c r="AL57" s="12"/>
      <c r="AM57" s="12"/>
      <c r="AN57" s="12"/>
      <c r="AO57" s="38">
        <f>AE57</f>
        <v>2500</v>
      </c>
      <c r="AP57" s="38">
        <f t="shared" si="2"/>
        <v>75000</v>
      </c>
    </row>
    <row r="58" spans="1:42" ht="77.25" x14ac:dyDescent="0.25">
      <c r="A58" s="5">
        <v>50</v>
      </c>
      <c r="B58" s="45">
        <v>62</v>
      </c>
      <c r="C58" s="24" t="s">
        <v>110</v>
      </c>
      <c r="D58" s="32" t="s">
        <v>111</v>
      </c>
      <c r="E58" s="21" t="s">
        <v>14</v>
      </c>
      <c r="F58" s="22">
        <v>59</v>
      </c>
      <c r="G58" s="37">
        <v>6110</v>
      </c>
      <c r="H58" s="19">
        <f t="shared" si="1"/>
        <v>360490</v>
      </c>
      <c r="I58" s="5" t="s">
        <v>10</v>
      </c>
      <c r="J58" s="6" t="s">
        <v>13</v>
      </c>
      <c r="K58" s="6" t="s">
        <v>137</v>
      </c>
      <c r="L58" s="7" t="s">
        <v>18</v>
      </c>
      <c r="M58" s="38">
        <v>4500</v>
      </c>
      <c r="N58" s="12">
        <f>F58*M58</f>
        <v>265500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>
        <v>4950</v>
      </c>
      <c r="Z58" s="12">
        <f>F58*Y58</f>
        <v>292050</v>
      </c>
      <c r="AA58" s="12">
        <v>5800</v>
      </c>
      <c r="AB58" s="12">
        <f>F58*AA58</f>
        <v>342200</v>
      </c>
      <c r="AC58" s="12">
        <v>4590</v>
      </c>
      <c r="AD58" s="12">
        <f>F58*AC58</f>
        <v>270810</v>
      </c>
      <c r="AE58" s="12">
        <v>5300</v>
      </c>
      <c r="AF58" s="12">
        <f>F58*AE58</f>
        <v>312700</v>
      </c>
      <c r="AG58" s="12"/>
      <c r="AH58" s="12"/>
      <c r="AI58" s="12"/>
      <c r="AJ58" s="12"/>
      <c r="AK58" s="12"/>
      <c r="AL58" s="12"/>
      <c r="AM58" s="12"/>
      <c r="AN58" s="12"/>
      <c r="AO58" s="38">
        <f>M58</f>
        <v>4500</v>
      </c>
      <c r="AP58" s="38">
        <f t="shared" si="2"/>
        <v>265500</v>
      </c>
    </row>
    <row r="59" spans="1:42" ht="78.75" x14ac:dyDescent="0.25">
      <c r="A59" s="5">
        <v>51</v>
      </c>
      <c r="B59" s="45">
        <v>63</v>
      </c>
      <c r="C59" s="24" t="s">
        <v>112</v>
      </c>
      <c r="D59" s="33" t="s">
        <v>113</v>
      </c>
      <c r="E59" s="21" t="s">
        <v>14</v>
      </c>
      <c r="F59" s="22">
        <v>17</v>
      </c>
      <c r="G59" s="37">
        <v>28614</v>
      </c>
      <c r="H59" s="19">
        <f t="shared" si="1"/>
        <v>486438</v>
      </c>
      <c r="I59" s="5" t="s">
        <v>10</v>
      </c>
      <c r="J59" s="6" t="s">
        <v>13</v>
      </c>
      <c r="K59" s="6" t="s">
        <v>137</v>
      </c>
      <c r="L59" s="7" t="s">
        <v>18</v>
      </c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38">
        <v>26490</v>
      </c>
      <c r="AD59" s="12">
        <f>F59*AC59</f>
        <v>450330</v>
      </c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38">
        <f>AC59</f>
        <v>26490</v>
      </c>
      <c r="AP59" s="38">
        <f t="shared" si="2"/>
        <v>450330</v>
      </c>
    </row>
    <row r="60" spans="1:42" ht="77.25" x14ac:dyDescent="0.25">
      <c r="A60" s="5">
        <v>52</v>
      </c>
      <c r="B60" s="45">
        <v>64</v>
      </c>
      <c r="C60" s="24" t="s">
        <v>114</v>
      </c>
      <c r="D60" s="20" t="s">
        <v>114</v>
      </c>
      <c r="E60" s="21" t="s">
        <v>14</v>
      </c>
      <c r="F60" s="22">
        <v>1000</v>
      </c>
      <c r="G60" s="37">
        <v>785.6</v>
      </c>
      <c r="H60" s="19">
        <f t="shared" si="1"/>
        <v>785600</v>
      </c>
      <c r="I60" s="5" t="s">
        <v>10</v>
      </c>
      <c r="J60" s="6" t="s">
        <v>13</v>
      </c>
      <c r="K60" s="6" t="s">
        <v>137</v>
      </c>
      <c r="L60" s="7" t="s">
        <v>18</v>
      </c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38">
        <v>620</v>
      </c>
      <c r="AD60" s="12">
        <f>F60*AC60</f>
        <v>620000</v>
      </c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38">
        <f>AC60</f>
        <v>620</v>
      </c>
      <c r="AP60" s="38">
        <f t="shared" si="2"/>
        <v>620000</v>
      </c>
    </row>
    <row r="61" spans="1:42" ht="77.25" x14ac:dyDescent="0.25">
      <c r="A61" s="5">
        <v>53</v>
      </c>
      <c r="B61" s="45">
        <v>65</v>
      </c>
      <c r="C61" s="24" t="s">
        <v>115</v>
      </c>
      <c r="D61" s="20" t="s">
        <v>115</v>
      </c>
      <c r="E61" s="21" t="s">
        <v>14</v>
      </c>
      <c r="F61" s="22">
        <v>1000</v>
      </c>
      <c r="G61" s="37">
        <v>928</v>
      </c>
      <c r="H61" s="19">
        <f t="shared" si="1"/>
        <v>928000</v>
      </c>
      <c r="I61" s="5" t="s">
        <v>10</v>
      </c>
      <c r="J61" s="6" t="s">
        <v>13</v>
      </c>
      <c r="K61" s="6" t="s">
        <v>137</v>
      </c>
      <c r="L61" s="7" t="s">
        <v>18</v>
      </c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38">
        <v>895</v>
      </c>
      <c r="AD61" s="12">
        <f>F61*AC61</f>
        <v>895000</v>
      </c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38">
        <f>AC61</f>
        <v>895</v>
      </c>
      <c r="AP61" s="38">
        <f t="shared" si="2"/>
        <v>895000</v>
      </c>
    </row>
    <row r="62" spans="1:42" ht="77.25" x14ac:dyDescent="0.25">
      <c r="A62" s="5">
        <v>54</v>
      </c>
      <c r="B62" s="45">
        <v>67</v>
      </c>
      <c r="C62" s="24" t="s">
        <v>116</v>
      </c>
      <c r="D62" s="20" t="s">
        <v>117</v>
      </c>
      <c r="E62" s="21" t="s">
        <v>14</v>
      </c>
      <c r="F62" s="22">
        <v>600</v>
      </c>
      <c r="G62" s="37">
        <v>230</v>
      </c>
      <c r="H62" s="19">
        <f t="shared" ref="H62:H76" si="7">F62*G62</f>
        <v>138000</v>
      </c>
      <c r="I62" s="5" t="s">
        <v>10</v>
      </c>
      <c r="J62" s="6" t="s">
        <v>13</v>
      </c>
      <c r="K62" s="6" t="s">
        <v>137</v>
      </c>
      <c r="L62" s="7" t="s">
        <v>18</v>
      </c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38">
        <v>225</v>
      </c>
      <c r="AH62" s="12">
        <f>F62*AG62</f>
        <v>135000</v>
      </c>
      <c r="AI62" s="12"/>
      <c r="AJ62" s="12"/>
      <c r="AK62" s="12"/>
      <c r="AL62" s="12"/>
      <c r="AM62" s="12"/>
      <c r="AN62" s="12"/>
      <c r="AO62" s="38">
        <f>AG62</f>
        <v>225</v>
      </c>
      <c r="AP62" s="38">
        <f t="shared" ref="AP62:AP76" si="8">F62*AO62</f>
        <v>135000</v>
      </c>
    </row>
    <row r="63" spans="1:42" ht="77.25" x14ac:dyDescent="0.25">
      <c r="A63" s="5">
        <v>55</v>
      </c>
      <c r="B63" s="45">
        <v>69</v>
      </c>
      <c r="C63" s="23" t="s">
        <v>118</v>
      </c>
      <c r="D63" s="20" t="s">
        <v>119</v>
      </c>
      <c r="E63" s="21" t="s">
        <v>98</v>
      </c>
      <c r="F63" s="22">
        <v>15000</v>
      </c>
      <c r="G63" s="37">
        <v>130</v>
      </c>
      <c r="H63" s="19">
        <f t="shared" si="7"/>
        <v>1950000</v>
      </c>
      <c r="I63" s="5" t="s">
        <v>10</v>
      </c>
      <c r="J63" s="6" t="s">
        <v>13</v>
      </c>
      <c r="K63" s="6" t="s">
        <v>137</v>
      </c>
      <c r="L63" s="7" t="s">
        <v>18</v>
      </c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38">
        <v>129</v>
      </c>
      <c r="AB63" s="12">
        <f>F63*AA63</f>
        <v>1935000</v>
      </c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38">
        <f>AA63</f>
        <v>129</v>
      </c>
      <c r="AP63" s="38">
        <f t="shared" si="8"/>
        <v>1935000</v>
      </c>
    </row>
    <row r="64" spans="1:42" ht="94.5" x14ac:dyDescent="0.25">
      <c r="A64" s="5">
        <v>56</v>
      </c>
      <c r="B64" s="45">
        <v>70</v>
      </c>
      <c r="C64" s="23" t="s">
        <v>120</v>
      </c>
      <c r="D64" s="34" t="s">
        <v>121</v>
      </c>
      <c r="E64" s="21" t="s">
        <v>14</v>
      </c>
      <c r="F64" s="22">
        <v>1400</v>
      </c>
      <c r="G64" s="37">
        <v>780</v>
      </c>
      <c r="H64" s="19">
        <f t="shared" si="7"/>
        <v>1092000</v>
      </c>
      <c r="I64" s="5" t="s">
        <v>10</v>
      </c>
      <c r="J64" s="6" t="s">
        <v>13</v>
      </c>
      <c r="K64" s="6" t="s">
        <v>137</v>
      </c>
      <c r="L64" s="7" t="s">
        <v>18</v>
      </c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38">
        <v>660</v>
      </c>
      <c r="Z64" s="12">
        <f>F64*Y64</f>
        <v>924000</v>
      </c>
      <c r="AA64" s="12"/>
      <c r="AB64" s="12"/>
      <c r="AC64" s="12">
        <v>670</v>
      </c>
      <c r="AD64" s="12">
        <f>F64*AC64</f>
        <v>938000</v>
      </c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38">
        <f>Y64</f>
        <v>660</v>
      </c>
      <c r="AP64" s="38">
        <f t="shared" si="8"/>
        <v>924000</v>
      </c>
    </row>
    <row r="65" spans="1:42" ht="77.25" x14ac:dyDescent="0.25">
      <c r="A65" s="5">
        <v>57</v>
      </c>
      <c r="B65" s="45">
        <v>71</v>
      </c>
      <c r="C65" s="23" t="s">
        <v>122</v>
      </c>
      <c r="D65" s="35" t="s">
        <v>171</v>
      </c>
      <c r="E65" s="21" t="s">
        <v>14</v>
      </c>
      <c r="F65" s="22">
        <v>1500</v>
      </c>
      <c r="G65" s="37">
        <v>16500</v>
      </c>
      <c r="H65" s="19">
        <f t="shared" si="7"/>
        <v>24750000</v>
      </c>
      <c r="I65" s="5" t="s">
        <v>10</v>
      </c>
      <c r="J65" s="6" t="s">
        <v>13</v>
      </c>
      <c r="K65" s="6" t="s">
        <v>137</v>
      </c>
      <c r="L65" s="7" t="s">
        <v>18</v>
      </c>
      <c r="M65" s="12">
        <v>35650</v>
      </c>
      <c r="N65" s="12">
        <f>F65*M65</f>
        <v>53475000</v>
      </c>
      <c r="O65" s="38">
        <v>15000</v>
      </c>
      <c r="P65" s="12">
        <f>F65*O65</f>
        <v>22500000</v>
      </c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>
        <v>16490</v>
      </c>
      <c r="AN65" s="12">
        <f t="shared" ref="AN65:AN75" si="9">F65*AM65</f>
        <v>24735000</v>
      </c>
      <c r="AO65" s="38">
        <f>O65</f>
        <v>15000</v>
      </c>
      <c r="AP65" s="38">
        <f t="shared" si="8"/>
        <v>22500000</v>
      </c>
    </row>
    <row r="66" spans="1:42" ht="77.25" x14ac:dyDescent="0.25">
      <c r="A66" s="5">
        <v>58</v>
      </c>
      <c r="B66" s="45">
        <v>72</v>
      </c>
      <c r="C66" s="23" t="s">
        <v>123</v>
      </c>
      <c r="D66" s="35" t="s">
        <v>124</v>
      </c>
      <c r="E66" s="21" t="s">
        <v>14</v>
      </c>
      <c r="F66" s="22">
        <v>500</v>
      </c>
      <c r="G66" s="37">
        <v>5200</v>
      </c>
      <c r="H66" s="19">
        <f t="shared" si="7"/>
        <v>2600000</v>
      </c>
      <c r="I66" s="5" t="s">
        <v>10</v>
      </c>
      <c r="J66" s="6" t="s">
        <v>13</v>
      </c>
      <c r="K66" s="6" t="s">
        <v>137</v>
      </c>
      <c r="L66" s="7" t="s">
        <v>18</v>
      </c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38">
        <v>5061</v>
      </c>
      <c r="AN66" s="12">
        <f t="shared" si="9"/>
        <v>2530500</v>
      </c>
      <c r="AO66" s="38">
        <f t="shared" ref="AO66:AO72" si="10">AM66</f>
        <v>5061</v>
      </c>
      <c r="AP66" s="38">
        <f t="shared" si="8"/>
        <v>2530500</v>
      </c>
    </row>
    <row r="67" spans="1:42" ht="77.25" x14ac:dyDescent="0.25">
      <c r="A67" s="5">
        <v>59</v>
      </c>
      <c r="B67" s="45">
        <v>73</v>
      </c>
      <c r="C67" s="23"/>
      <c r="D67" s="35" t="s">
        <v>125</v>
      </c>
      <c r="E67" s="21" t="s">
        <v>14</v>
      </c>
      <c r="F67" s="22">
        <v>500</v>
      </c>
      <c r="G67" s="37">
        <v>5200</v>
      </c>
      <c r="H67" s="19">
        <f t="shared" si="7"/>
        <v>2600000</v>
      </c>
      <c r="I67" s="5" t="s">
        <v>10</v>
      </c>
      <c r="J67" s="6" t="s">
        <v>13</v>
      </c>
      <c r="K67" s="6" t="s">
        <v>137</v>
      </c>
      <c r="L67" s="7" t="s">
        <v>18</v>
      </c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38">
        <v>5061</v>
      </c>
      <c r="AN67" s="12">
        <f t="shared" si="9"/>
        <v>2530500</v>
      </c>
      <c r="AO67" s="38">
        <f t="shared" si="10"/>
        <v>5061</v>
      </c>
      <c r="AP67" s="38">
        <f t="shared" si="8"/>
        <v>2530500</v>
      </c>
    </row>
    <row r="68" spans="1:42" ht="77.25" x14ac:dyDescent="0.25">
      <c r="A68" s="5">
        <v>60</v>
      </c>
      <c r="B68" s="45">
        <v>74</v>
      </c>
      <c r="C68" s="23"/>
      <c r="D68" s="35" t="s">
        <v>126</v>
      </c>
      <c r="E68" s="21" t="s">
        <v>14</v>
      </c>
      <c r="F68" s="22">
        <v>500</v>
      </c>
      <c r="G68" s="37">
        <v>5200</v>
      </c>
      <c r="H68" s="19">
        <f t="shared" si="7"/>
        <v>2600000</v>
      </c>
      <c r="I68" s="5" t="s">
        <v>10</v>
      </c>
      <c r="J68" s="6" t="s">
        <v>13</v>
      </c>
      <c r="K68" s="6" t="s">
        <v>137</v>
      </c>
      <c r="L68" s="7" t="s">
        <v>18</v>
      </c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38">
        <v>5061</v>
      </c>
      <c r="AN68" s="12">
        <f t="shared" si="9"/>
        <v>2530500</v>
      </c>
      <c r="AO68" s="38">
        <f t="shared" si="10"/>
        <v>5061</v>
      </c>
      <c r="AP68" s="38">
        <f t="shared" si="8"/>
        <v>2530500</v>
      </c>
    </row>
    <row r="69" spans="1:42" ht="77.25" x14ac:dyDescent="0.25">
      <c r="A69" s="5">
        <v>61</v>
      </c>
      <c r="B69" s="45">
        <v>75</v>
      </c>
      <c r="C69" s="23"/>
      <c r="D69" s="35" t="s">
        <v>127</v>
      </c>
      <c r="E69" s="21" t="s">
        <v>14</v>
      </c>
      <c r="F69" s="22">
        <v>500</v>
      </c>
      <c r="G69" s="37">
        <v>5200</v>
      </c>
      <c r="H69" s="19">
        <f t="shared" si="7"/>
        <v>2600000</v>
      </c>
      <c r="I69" s="5" t="s">
        <v>10</v>
      </c>
      <c r="J69" s="6" t="s">
        <v>13</v>
      </c>
      <c r="K69" s="6" t="s">
        <v>137</v>
      </c>
      <c r="L69" s="7" t="s">
        <v>18</v>
      </c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38">
        <v>5061</v>
      </c>
      <c r="AN69" s="12">
        <f t="shared" si="9"/>
        <v>2530500</v>
      </c>
      <c r="AO69" s="38">
        <f t="shared" si="10"/>
        <v>5061</v>
      </c>
      <c r="AP69" s="38">
        <f t="shared" si="8"/>
        <v>2530500</v>
      </c>
    </row>
    <row r="70" spans="1:42" ht="77.25" x14ac:dyDescent="0.25">
      <c r="A70" s="5">
        <v>62</v>
      </c>
      <c r="B70" s="45">
        <v>76</v>
      </c>
      <c r="C70" s="23"/>
      <c r="D70" s="35" t="s">
        <v>128</v>
      </c>
      <c r="E70" s="21" t="s">
        <v>14</v>
      </c>
      <c r="F70" s="22">
        <v>500</v>
      </c>
      <c r="G70" s="37">
        <v>5200</v>
      </c>
      <c r="H70" s="19">
        <f t="shared" si="7"/>
        <v>2600000</v>
      </c>
      <c r="I70" s="5" t="s">
        <v>10</v>
      </c>
      <c r="J70" s="6" t="s">
        <v>13</v>
      </c>
      <c r="K70" s="6" t="s">
        <v>137</v>
      </c>
      <c r="L70" s="7" t="s">
        <v>18</v>
      </c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38">
        <v>5061</v>
      </c>
      <c r="AN70" s="12">
        <f t="shared" si="9"/>
        <v>2530500</v>
      </c>
      <c r="AO70" s="38">
        <f t="shared" si="10"/>
        <v>5061</v>
      </c>
      <c r="AP70" s="38">
        <f t="shared" si="8"/>
        <v>2530500</v>
      </c>
    </row>
    <row r="71" spans="1:42" ht="77.25" x14ac:dyDescent="0.25">
      <c r="A71" s="5">
        <v>63</v>
      </c>
      <c r="B71" s="45">
        <v>77</v>
      </c>
      <c r="C71" s="23"/>
      <c r="D71" s="35" t="s">
        <v>129</v>
      </c>
      <c r="E71" s="21" t="s">
        <v>14</v>
      </c>
      <c r="F71" s="22">
        <v>100</v>
      </c>
      <c r="G71" s="37">
        <v>5200</v>
      </c>
      <c r="H71" s="19">
        <f t="shared" si="7"/>
        <v>520000</v>
      </c>
      <c r="I71" s="5" t="s">
        <v>10</v>
      </c>
      <c r="J71" s="6" t="s">
        <v>13</v>
      </c>
      <c r="K71" s="6" t="s">
        <v>137</v>
      </c>
      <c r="L71" s="7" t="s">
        <v>18</v>
      </c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38">
        <v>5061</v>
      </c>
      <c r="AN71" s="12">
        <f t="shared" si="9"/>
        <v>506100</v>
      </c>
      <c r="AO71" s="38">
        <f t="shared" si="10"/>
        <v>5061</v>
      </c>
      <c r="AP71" s="38">
        <f t="shared" si="8"/>
        <v>506100</v>
      </c>
    </row>
    <row r="72" spans="1:42" ht="77.25" x14ac:dyDescent="0.25">
      <c r="A72" s="5">
        <v>64</v>
      </c>
      <c r="B72" s="45">
        <v>78</v>
      </c>
      <c r="C72" s="23"/>
      <c r="D72" s="35" t="s">
        <v>130</v>
      </c>
      <c r="E72" s="21" t="s">
        <v>14</v>
      </c>
      <c r="F72" s="22">
        <v>500</v>
      </c>
      <c r="G72" s="37">
        <v>5200</v>
      </c>
      <c r="H72" s="19">
        <f t="shared" si="7"/>
        <v>2600000</v>
      </c>
      <c r="I72" s="5" t="s">
        <v>10</v>
      </c>
      <c r="J72" s="6" t="s">
        <v>13</v>
      </c>
      <c r="K72" s="6" t="s">
        <v>137</v>
      </c>
      <c r="L72" s="7" t="s">
        <v>18</v>
      </c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38">
        <v>5061</v>
      </c>
      <c r="AN72" s="12">
        <f t="shared" si="9"/>
        <v>2530500</v>
      </c>
      <c r="AO72" s="38">
        <f t="shared" si="10"/>
        <v>5061</v>
      </c>
      <c r="AP72" s="38">
        <f t="shared" si="8"/>
        <v>2530500</v>
      </c>
    </row>
    <row r="73" spans="1:42" ht="77.25" x14ac:dyDescent="0.25">
      <c r="A73" s="5">
        <v>65</v>
      </c>
      <c r="B73" s="45">
        <v>79</v>
      </c>
      <c r="C73" s="23" t="s">
        <v>131</v>
      </c>
      <c r="D73" s="12" t="s">
        <v>132</v>
      </c>
      <c r="E73" s="21" t="s">
        <v>14</v>
      </c>
      <c r="F73" s="22">
        <v>500</v>
      </c>
      <c r="G73" s="37">
        <v>589</v>
      </c>
      <c r="H73" s="19">
        <f t="shared" si="7"/>
        <v>294500</v>
      </c>
      <c r="I73" s="5" t="s">
        <v>10</v>
      </c>
      <c r="J73" s="6" t="s">
        <v>13</v>
      </c>
      <c r="K73" s="6" t="s">
        <v>137</v>
      </c>
      <c r="L73" s="7" t="s">
        <v>18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38">
        <v>290</v>
      </c>
      <c r="AL73" s="12">
        <f>F73*AK73</f>
        <v>145000</v>
      </c>
      <c r="AM73" s="12">
        <v>589</v>
      </c>
      <c r="AN73" s="12">
        <f t="shared" si="9"/>
        <v>294500</v>
      </c>
      <c r="AO73" s="38">
        <f>AK73</f>
        <v>290</v>
      </c>
      <c r="AP73" s="38">
        <f t="shared" si="8"/>
        <v>145000</v>
      </c>
    </row>
    <row r="74" spans="1:42" ht="77.25" x14ac:dyDescent="0.25">
      <c r="A74" s="5">
        <v>66</v>
      </c>
      <c r="B74" s="45">
        <v>80</v>
      </c>
      <c r="C74" s="23"/>
      <c r="D74" s="12" t="s">
        <v>133</v>
      </c>
      <c r="E74" s="21" t="s">
        <v>14</v>
      </c>
      <c r="F74" s="22">
        <v>500</v>
      </c>
      <c r="G74" s="37">
        <v>589</v>
      </c>
      <c r="H74" s="19">
        <f t="shared" si="7"/>
        <v>294500</v>
      </c>
      <c r="I74" s="5" t="s">
        <v>10</v>
      </c>
      <c r="J74" s="6" t="s">
        <v>13</v>
      </c>
      <c r="K74" s="6" t="s">
        <v>137</v>
      </c>
      <c r="L74" s="7" t="s">
        <v>18</v>
      </c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38">
        <v>589</v>
      </c>
      <c r="AN74" s="12">
        <f t="shared" si="9"/>
        <v>294500</v>
      </c>
      <c r="AO74" s="38">
        <f>AM74</f>
        <v>589</v>
      </c>
      <c r="AP74" s="38">
        <f t="shared" si="8"/>
        <v>294500</v>
      </c>
    </row>
    <row r="75" spans="1:42" ht="77.25" x14ac:dyDescent="0.25">
      <c r="A75" s="5">
        <v>67</v>
      </c>
      <c r="B75" s="45">
        <v>81</v>
      </c>
      <c r="C75" s="23"/>
      <c r="D75" s="12" t="s">
        <v>134</v>
      </c>
      <c r="E75" s="21" t="s">
        <v>14</v>
      </c>
      <c r="F75" s="22">
        <v>500</v>
      </c>
      <c r="G75" s="37">
        <v>589</v>
      </c>
      <c r="H75" s="19">
        <f t="shared" si="7"/>
        <v>294500</v>
      </c>
      <c r="I75" s="5" t="s">
        <v>10</v>
      </c>
      <c r="J75" s="6" t="s">
        <v>13</v>
      </c>
      <c r="K75" s="6" t="s">
        <v>137</v>
      </c>
      <c r="L75" s="7" t="s">
        <v>18</v>
      </c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38">
        <v>589</v>
      </c>
      <c r="AN75" s="12">
        <f t="shared" si="9"/>
        <v>294500</v>
      </c>
      <c r="AO75" s="38">
        <f>AM75</f>
        <v>589</v>
      </c>
      <c r="AP75" s="38">
        <f t="shared" si="8"/>
        <v>294500</v>
      </c>
    </row>
    <row r="76" spans="1:42" ht="77.25" x14ac:dyDescent="0.25">
      <c r="A76" s="5">
        <v>68</v>
      </c>
      <c r="B76" s="45">
        <v>86</v>
      </c>
      <c r="C76" s="24" t="s">
        <v>135</v>
      </c>
      <c r="D76" s="36" t="s">
        <v>136</v>
      </c>
      <c r="E76" s="21" t="s">
        <v>14</v>
      </c>
      <c r="F76" s="22">
        <v>240</v>
      </c>
      <c r="G76" s="37">
        <v>10593</v>
      </c>
      <c r="H76" s="19">
        <f t="shared" si="7"/>
        <v>2542320</v>
      </c>
      <c r="I76" s="5" t="s">
        <v>10</v>
      </c>
      <c r="J76" s="6" t="s">
        <v>13</v>
      </c>
      <c r="K76" s="6" t="s">
        <v>137</v>
      </c>
      <c r="L76" s="7" t="s">
        <v>18</v>
      </c>
      <c r="M76" s="12"/>
      <c r="N76" s="12"/>
      <c r="O76" s="38">
        <v>7000</v>
      </c>
      <c r="P76" s="12">
        <f>F76*O76</f>
        <v>1680000</v>
      </c>
      <c r="Q76" s="12"/>
      <c r="R76" s="12"/>
      <c r="S76" s="12"/>
      <c r="T76" s="12"/>
      <c r="U76" s="12"/>
      <c r="V76" s="12"/>
      <c r="W76" s="12"/>
      <c r="X76" s="12"/>
      <c r="Y76" s="12">
        <v>9990</v>
      </c>
      <c r="Z76" s="12">
        <f>F76*Y76</f>
        <v>2397600</v>
      </c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38">
        <f>O76</f>
        <v>7000</v>
      </c>
      <c r="AP76" s="38">
        <f t="shared" si="8"/>
        <v>1680000</v>
      </c>
    </row>
    <row r="77" spans="1:42" ht="33" customHeight="1" x14ac:dyDescent="0.25">
      <c r="A77" s="12"/>
      <c r="B77" s="13"/>
      <c r="C77" s="16" t="s">
        <v>11</v>
      </c>
      <c r="D77" s="13"/>
      <c r="E77" s="15"/>
      <c r="F77" s="12"/>
      <c r="G77" s="18"/>
      <c r="H77" s="17">
        <f>SUM(H9:H76)</f>
        <v>104760910</v>
      </c>
      <c r="I77" s="13"/>
      <c r="J77" s="13"/>
      <c r="K77" s="13"/>
      <c r="L77" s="13"/>
      <c r="M77" s="12"/>
      <c r="N77" s="38">
        <f>N31+N58</f>
        <v>9601500</v>
      </c>
      <c r="O77" s="12"/>
      <c r="P77" s="38">
        <f>P65+P76</f>
        <v>24180000</v>
      </c>
      <c r="Q77" s="12"/>
      <c r="R77" s="38">
        <f>R18+R40+R50</f>
        <v>3636973.5</v>
      </c>
      <c r="S77" s="12"/>
      <c r="T77" s="38">
        <f>T51</f>
        <v>67500</v>
      </c>
      <c r="U77" s="12"/>
      <c r="V77" s="38">
        <f>V41+V42+V43+V44+V45+V47+V48+V49</f>
        <v>1981200</v>
      </c>
      <c r="W77" s="12"/>
      <c r="X77" s="12">
        <f>0</f>
        <v>0</v>
      </c>
      <c r="Y77" s="12"/>
      <c r="Z77" s="38">
        <f>Z24+Z64</f>
        <v>1449000</v>
      </c>
      <c r="AA77" s="12"/>
      <c r="AB77" s="38">
        <f>AB36+AB37+AB63</f>
        <v>3060000</v>
      </c>
      <c r="AC77" s="12"/>
      <c r="AD77" s="38">
        <f>AD10+AD19+AD20+AD21+AD23+AD35+AD38+AD39+AD46+AD52+AD59+AD60+AD61</f>
        <v>12342250</v>
      </c>
      <c r="AE77" s="12"/>
      <c r="AF77" s="38">
        <f>AF26+AF27+AF28+AF33+AF34+AF54+AF55+AF56+AF57+AF11+AF12+AF13+AF14+AF15+AF16+AF17+AF29+AF30</f>
        <v>5002104</v>
      </c>
      <c r="AG77" s="12"/>
      <c r="AH77" s="38">
        <f>AH9+AH62</f>
        <v>837000</v>
      </c>
      <c r="AI77" s="12"/>
      <c r="AJ77" s="38">
        <f>AJ53</f>
        <v>572000</v>
      </c>
      <c r="AK77" s="12"/>
      <c r="AL77" s="38">
        <f>AL73+AL32</f>
        <v>668000</v>
      </c>
      <c r="AM77" s="12"/>
      <c r="AN77" s="38">
        <f>AN22+AN25+AN66+AN67+AN68+AN69+AN70+AN71+AN72+AN74+AN75</f>
        <v>16393630</v>
      </c>
      <c r="AO77" s="38"/>
      <c r="AP77" s="42">
        <f>SUM(AP9:AP76)</f>
        <v>79791157.5</v>
      </c>
    </row>
    <row r="78" spans="1:42" x14ac:dyDescent="0.25">
      <c r="N78" s="1">
        <f>N58+N31</f>
        <v>9601500</v>
      </c>
      <c r="P78" s="1">
        <f>P76+P65</f>
        <v>24180000</v>
      </c>
      <c r="R78" s="1">
        <f>R50+R40+R18</f>
        <v>3636973.5</v>
      </c>
      <c r="T78" s="1">
        <f>T51</f>
        <v>67500</v>
      </c>
      <c r="V78" s="1">
        <f>V41+V42+V43+V44+V45+V47+V48+V49</f>
        <v>1981200</v>
      </c>
      <c r="X78" s="1">
        <f>0</f>
        <v>0</v>
      </c>
      <c r="Z78" s="1">
        <f>Z64+Z24</f>
        <v>1449000</v>
      </c>
      <c r="AB78" s="1">
        <f>AB63+AB37+AB36</f>
        <v>3060000</v>
      </c>
      <c r="AD78" s="1">
        <f>AD10+AD19+AD20+AD21+AD23+AD35+AD38+AD39+AD46+AD52+AD59+AD60+AD61</f>
        <v>12342250</v>
      </c>
      <c r="AF78" s="1">
        <f>AF57+AF56+AF55+AF54+AF34+AF33+AF28+AF27+AF26+AF11+AF12+AF13+AF14+AF15+AF16+AF17+AF29+AF30</f>
        <v>5002104</v>
      </c>
      <c r="AH78" s="1">
        <f>AH9+AH62</f>
        <v>837000</v>
      </c>
      <c r="AJ78" s="1">
        <f>AJ53</f>
        <v>572000</v>
      </c>
      <c r="AL78" s="1">
        <f>AL32+AL73</f>
        <v>668000</v>
      </c>
      <c r="AN78" s="1">
        <f>AN22+AN25+AN66+AN67+AN68+AN69+AN70+AN71+AN72+AN74+AN75</f>
        <v>16393630</v>
      </c>
      <c r="AP78" s="43">
        <f>N77+P77+R77+T77+V77+Z77+AB77+AD77+AF77+AH77+AJ77+AL77+AN77</f>
        <v>79791157.5</v>
      </c>
    </row>
    <row r="80" spans="1:42" x14ac:dyDescent="0.25">
      <c r="C80" s="2" t="s">
        <v>156</v>
      </c>
      <c r="D80" s="44" t="s">
        <v>12</v>
      </c>
    </row>
    <row r="81" spans="3:4" x14ac:dyDescent="0.25">
      <c r="D81" s="44"/>
    </row>
    <row r="82" spans="3:4" x14ac:dyDescent="0.25">
      <c r="C82" s="2" t="s">
        <v>157</v>
      </c>
      <c r="D82" s="44" t="s">
        <v>158</v>
      </c>
    </row>
    <row r="83" spans="3:4" x14ac:dyDescent="0.25">
      <c r="D83" s="44"/>
    </row>
    <row r="84" spans="3:4" x14ac:dyDescent="0.25">
      <c r="C84" s="2" t="s">
        <v>167</v>
      </c>
      <c r="D84" s="44" t="s">
        <v>168</v>
      </c>
    </row>
    <row r="85" spans="3:4" x14ac:dyDescent="0.25">
      <c r="D85" s="44"/>
    </row>
    <row r="86" spans="3:4" x14ac:dyDescent="0.25">
      <c r="C86" s="2" t="s">
        <v>159</v>
      </c>
      <c r="D86" s="44" t="s">
        <v>160</v>
      </c>
    </row>
    <row r="87" spans="3:4" x14ac:dyDescent="0.25">
      <c r="D87" s="44"/>
    </row>
    <row r="88" spans="3:4" x14ac:dyDescent="0.25">
      <c r="C88" s="2" t="s">
        <v>161</v>
      </c>
      <c r="D88" s="44" t="s">
        <v>162</v>
      </c>
    </row>
    <row r="90" spans="3:4" ht="15" customHeight="1" x14ac:dyDescent="0.25">
      <c r="C90" s="2" t="s">
        <v>163</v>
      </c>
      <c r="D90" s="44" t="s">
        <v>164</v>
      </c>
    </row>
    <row r="91" spans="3:4" x14ac:dyDescent="0.25">
      <c r="D91" s="44"/>
    </row>
    <row r="92" spans="3:4" x14ac:dyDescent="0.25">
      <c r="C92" s="2" t="s">
        <v>165</v>
      </c>
      <c r="D92" s="44" t="s">
        <v>166</v>
      </c>
    </row>
    <row r="93" spans="3:4" x14ac:dyDescent="0.25">
      <c r="D93" s="44"/>
    </row>
    <row r="94" spans="3:4" x14ac:dyDescent="0.25">
      <c r="C94" s="2" t="s">
        <v>169</v>
      </c>
      <c r="D94" s="44" t="s">
        <v>16</v>
      </c>
    </row>
  </sheetData>
  <mergeCells count="29">
    <mergeCell ref="A6:A7"/>
    <mergeCell ref="AG6:AH7"/>
    <mergeCell ref="AI6:AJ7"/>
    <mergeCell ref="AK6:AL7"/>
    <mergeCell ref="AM6:AN7"/>
    <mergeCell ref="AO6:AP7"/>
    <mergeCell ref="B8:L8"/>
    <mergeCell ref="U6:V7"/>
    <mergeCell ref="W6:X7"/>
    <mergeCell ref="Y6:Z7"/>
    <mergeCell ref="AA6:AB7"/>
    <mergeCell ref="AC6:AD7"/>
    <mergeCell ref="AE6:AF7"/>
    <mergeCell ref="K6:K7"/>
    <mergeCell ref="L6:L7"/>
    <mergeCell ref="M6:N7"/>
    <mergeCell ref="O6:P7"/>
    <mergeCell ref="Q6:R7"/>
    <mergeCell ref="S6:T7"/>
    <mergeCell ref="B4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27559055118110237" right="0.19685039370078741" top="0.31496062992125984" bottom="0.19685039370078741" header="0.31496062992125984" footer="0.19685039370078741"/>
  <pageSetup paperSize="9" scale="2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2022-02-16T10:30:19Z</dcterms:modified>
</cp:coreProperties>
</file>