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ПОВТОР ЗЦП" sheetId="3" r:id="rId1"/>
    <sheet name="Непрошедшие" sheetId="4" r:id="rId2"/>
  </sheets>
  <calcPr calcId="162913" refMode="R1C1"/>
</workbook>
</file>

<file path=xl/calcChain.xml><?xml version="1.0" encoding="utf-8"?>
<calcChain xmlns="http://schemas.openxmlformats.org/spreadsheetml/2006/main">
  <c r="Y46" i="3" l="1"/>
  <c r="Y18" i="4" l="1"/>
  <c r="Z18" i="4"/>
  <c r="Y45" i="4"/>
  <c r="Y46" i="4"/>
  <c r="Q45" i="4"/>
  <c r="Y44" i="4"/>
  <c r="X44" i="4"/>
  <c r="M44" i="4"/>
  <c r="G44" i="4"/>
  <c r="G43" i="4"/>
  <c r="X42" i="4"/>
  <c r="Y42" i="4" s="1"/>
  <c r="U42" i="4"/>
  <c r="G42" i="4"/>
  <c r="Y41" i="4"/>
  <c r="X41" i="4"/>
  <c r="U41" i="4"/>
  <c r="G41" i="4"/>
  <c r="Y40" i="4"/>
  <c r="X40" i="4"/>
  <c r="U40" i="4"/>
  <c r="U45" i="4" s="1"/>
  <c r="G40" i="4"/>
  <c r="Y39" i="4"/>
  <c r="X39" i="4"/>
  <c r="Q39" i="4"/>
  <c r="G39" i="4"/>
  <c r="G38" i="4"/>
  <c r="G37" i="4"/>
  <c r="G36" i="4"/>
  <c r="G35" i="4"/>
  <c r="Y34" i="4"/>
  <c r="X34" i="4"/>
  <c r="S34" i="4"/>
  <c r="G34" i="4"/>
  <c r="Y33" i="4"/>
  <c r="X33" i="4"/>
  <c r="S33" i="4"/>
  <c r="S45" i="4" s="1"/>
  <c r="G33" i="4"/>
  <c r="G32" i="4"/>
  <c r="G31" i="4"/>
  <c r="G30" i="4"/>
  <c r="G29" i="4"/>
  <c r="Y28" i="4"/>
  <c r="X28" i="4"/>
  <c r="M28" i="4"/>
  <c r="G28" i="4"/>
  <c r="G27" i="4"/>
  <c r="G26" i="4"/>
  <c r="X25" i="4"/>
  <c r="Y25" i="4" s="1"/>
  <c r="O25" i="4"/>
  <c r="G25" i="4"/>
  <c r="Y24" i="4"/>
  <c r="X24" i="4"/>
  <c r="O24" i="4"/>
  <c r="O45" i="4" s="1"/>
  <c r="M24" i="4"/>
  <c r="G24" i="4"/>
  <c r="Y23" i="4"/>
  <c r="X23" i="4"/>
  <c r="O23" i="4"/>
  <c r="M23" i="4"/>
  <c r="G23" i="4"/>
  <c r="Y22" i="4"/>
  <c r="X22" i="4"/>
  <c r="O22" i="4"/>
  <c r="M22" i="4"/>
  <c r="G22" i="4"/>
  <c r="Y21" i="4"/>
  <c r="X21" i="4"/>
  <c r="O21" i="4"/>
  <c r="M21" i="4"/>
  <c r="G21" i="4"/>
  <c r="Y20" i="4"/>
  <c r="X20" i="4"/>
  <c r="O20" i="4"/>
  <c r="M20" i="4"/>
  <c r="M45" i="4" s="1"/>
  <c r="G20" i="4"/>
  <c r="G45" i="4" s="1"/>
  <c r="M18" i="4"/>
  <c r="X17" i="4"/>
  <c r="Y17" i="4" s="1"/>
  <c r="W17" i="4"/>
  <c r="W18" i="4" s="1"/>
  <c r="M17" i="4"/>
  <c r="G17" i="4"/>
  <c r="X16" i="4"/>
  <c r="Y16" i="4" s="1"/>
  <c r="O16" i="4"/>
  <c r="M16" i="4"/>
  <c r="G16" i="4"/>
  <c r="Y15" i="4"/>
  <c r="X15" i="4"/>
  <c r="O15" i="4"/>
  <c r="G15" i="4"/>
  <c r="Y14" i="4"/>
  <c r="X14" i="4"/>
  <c r="O14" i="4"/>
  <c r="M14" i="4"/>
  <c r="G14" i="4"/>
  <c r="X13" i="4"/>
  <c r="Y13" i="4" s="1"/>
  <c r="O13" i="4"/>
  <c r="G13" i="4"/>
  <c r="X12" i="4"/>
  <c r="Y12" i="4" s="1"/>
  <c r="O12" i="4"/>
  <c r="M12" i="4"/>
  <c r="G12" i="4"/>
  <c r="X11" i="4"/>
  <c r="Y11" i="4" s="1"/>
  <c r="O11" i="4"/>
  <c r="M11" i="4"/>
  <c r="G11" i="4"/>
  <c r="X10" i="4"/>
  <c r="Y10" i="4" s="1"/>
  <c r="O10" i="4"/>
  <c r="O18" i="4" s="1"/>
  <c r="G10" i="4"/>
  <c r="Y9" i="4"/>
  <c r="X9" i="4"/>
  <c r="O9" i="4"/>
  <c r="M9" i="4"/>
  <c r="G9" i="4"/>
  <c r="G18" i="4" s="1"/>
  <c r="U45" i="3"/>
  <c r="S45" i="3"/>
  <c r="Q45" i="3"/>
  <c r="O45" i="3"/>
  <c r="O24" i="3"/>
  <c r="M45" i="3"/>
  <c r="Y45" i="3"/>
  <c r="Y44" i="3"/>
  <c r="X44" i="3"/>
  <c r="Y42" i="3"/>
  <c r="X42" i="3"/>
  <c r="Y41" i="3"/>
  <c r="X41" i="3"/>
  <c r="Y40" i="3"/>
  <c r="X40" i="3"/>
  <c r="Y39" i="3"/>
  <c r="X39" i="3"/>
  <c r="Y34" i="3"/>
  <c r="X34" i="3"/>
  <c r="Y33" i="3"/>
  <c r="X33" i="3"/>
  <c r="Y28" i="3"/>
  <c r="X28" i="3"/>
  <c r="Y25" i="3"/>
  <c r="X25" i="3"/>
  <c r="Y24" i="3"/>
  <c r="X24" i="3"/>
  <c r="Y23" i="3"/>
  <c r="X23" i="3"/>
  <c r="Y22" i="3"/>
  <c r="X22" i="3"/>
  <c r="Y21" i="3"/>
  <c r="X21" i="3"/>
  <c r="Y20" i="3"/>
  <c r="X20" i="3"/>
  <c r="Z18" i="3"/>
  <c r="W18" i="3"/>
  <c r="O18" i="3"/>
  <c r="M18" i="3"/>
  <c r="Y18" i="3"/>
  <c r="Y17" i="3"/>
  <c r="X17" i="3"/>
  <c r="Y16" i="3"/>
  <c r="X16" i="3"/>
  <c r="Y15" i="3"/>
  <c r="X15" i="3"/>
  <c r="Y14" i="3"/>
  <c r="X14" i="3"/>
  <c r="Y13" i="3"/>
  <c r="X13" i="3"/>
  <c r="Y12" i="3"/>
  <c r="X12" i="3"/>
  <c r="Y11" i="3"/>
  <c r="X11" i="3"/>
  <c r="Y10" i="3"/>
  <c r="X10" i="3"/>
  <c r="Y9" i="3"/>
  <c r="X9" i="3"/>
  <c r="W17" i="3" l="1"/>
  <c r="U42" i="3" l="1"/>
  <c r="U41" i="3"/>
  <c r="U40" i="3"/>
  <c r="S34" i="3" l="1"/>
  <c r="S33" i="3"/>
  <c r="Q39" i="3"/>
  <c r="O25" i="3"/>
  <c r="O23" i="3"/>
  <c r="O22" i="3"/>
  <c r="O21" i="3"/>
  <c r="O20" i="3"/>
  <c r="O16" i="3"/>
  <c r="O15" i="3"/>
  <c r="O14" i="3"/>
  <c r="O13" i="3"/>
  <c r="O12" i="3"/>
  <c r="O11" i="3"/>
  <c r="O10" i="3"/>
  <c r="O9" i="3"/>
  <c r="M44" i="3"/>
  <c r="M28" i="3"/>
  <c r="M24" i="3"/>
  <c r="M23" i="3"/>
  <c r="M22" i="3"/>
  <c r="M21" i="3"/>
  <c r="M20" i="3"/>
  <c r="M17" i="3"/>
  <c r="M16" i="3"/>
  <c r="M14" i="3"/>
  <c r="M11" i="3"/>
  <c r="M12" i="3"/>
  <c r="M9" i="3"/>
  <c r="G17" i="3" l="1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9" i="3"/>
  <c r="G25" i="3" l="1"/>
  <c r="G24" i="3"/>
  <c r="G23" i="3"/>
  <c r="G22" i="3"/>
  <c r="G21" i="3"/>
  <c r="G20" i="3"/>
  <c r="G16" i="3"/>
  <c r="G15" i="3"/>
  <c r="G14" i="3"/>
  <c r="G13" i="3"/>
  <c r="G12" i="3"/>
  <c r="G11" i="3"/>
  <c r="G10" i="3"/>
  <c r="G45" i="3" l="1"/>
  <c r="G18" i="3"/>
</calcChain>
</file>

<file path=xl/comments1.xml><?xml version="1.0" encoding="utf-8"?>
<comments xmlns="http://schemas.openxmlformats.org/spreadsheetml/2006/main">
  <authors>
    <author>Автор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<sst xmlns="http://schemas.openxmlformats.org/spreadsheetml/2006/main" count="570" uniqueCount="133">
  <si>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</si>
  <si>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</si>
  <si>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</si>
  <si>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</si>
  <si>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</si>
  <si>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</si>
  <si>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</si>
  <si>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</si>
  <si>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</si>
  <si>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</si>
  <si>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</si>
  <si>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Итого:</t>
  </si>
  <si>
    <t>ТО, Г.Туркестан ул.Нышанова 18/А</t>
  </si>
  <si>
    <t>шт</t>
  </si>
  <si>
    <t>по заявке заказчика  до 31.12.2022 года</t>
  </si>
  <si>
    <t>Изделия медицинского назначения</t>
  </si>
  <si>
    <t>Стаканчик для ингалятора</t>
  </si>
  <si>
    <t>Шланг воздушный для ингалятора</t>
  </si>
  <si>
    <t>Сыворотка противостолбнячная ПСС</t>
  </si>
  <si>
    <t>Сыворотка ПСС противостолбнячная лошадиная очищенная концентрированная жидкая 3000МЕ раствор для инъекций Ама 5</t>
  </si>
  <si>
    <t xml:space="preserve">ампула </t>
  </si>
  <si>
    <t>Стетоскоп</t>
  </si>
  <si>
    <t xml:space="preserve">Азопирамовая проба </t>
  </si>
  <si>
    <t>наб</t>
  </si>
  <si>
    <t>Рентгенозащитный халат</t>
  </si>
  <si>
    <t>набор</t>
  </si>
  <si>
    <t>Тест mLabs D-Dimer</t>
  </si>
  <si>
    <t>для аппарата mLabs ImmunoMeter</t>
  </si>
  <si>
    <t xml:space="preserve">Тест mLabs PCT  </t>
  </si>
  <si>
    <t>Стаканчик для аппарата Боброва</t>
  </si>
  <si>
    <t>Стаканчик для аппарата Боброва Редуктор с увлажнителем для кислородного баллона.Флоуметр состоит из регулятор потока кислорода штекер стандарта DIN для прямого подключения -банка увлажнения кислорода с шумопоглощающим рассеивателем</t>
  </si>
  <si>
    <t>Фонендоскоп</t>
  </si>
  <si>
    <t>Сантиметр</t>
  </si>
  <si>
    <t>Контейнер лабораторный для взятия проб 1000мм с крышкой</t>
  </si>
  <si>
    <t>XEMA Тест анти-SARS Covid-19</t>
  </si>
  <si>
    <t>состав набора кассета 20шт, буфер для образца 1*4мл, инструкция по применению 1шт</t>
  </si>
  <si>
    <t>Аспиратор неонатальный мекониальный ASP</t>
  </si>
  <si>
    <t>Для аспирации мекония у новорожденных.При синдроме аспирации мекония необходимо отсосать густой меконий не только из носа и глотки, но также и из трахеи. Операцию целесообразно производить до того, как новорожденный сделает первый вдох.</t>
  </si>
  <si>
    <t>Подключичный катетер</t>
  </si>
  <si>
    <t>Набор одноканальный для катетеризации крупных сосудов педиатрический 3F*10см. Дилататор 4F*10см.Проводник J.022*40см. Игла 20G*3,8см. Шприц 2,5мл. Скальпель. Мотыльковый клапан с зажимом.</t>
  </si>
  <si>
    <t>до склада по заявке заказчика заказчика 20 дней после заявки</t>
  </si>
  <si>
    <t xml:space="preserve">Шприц </t>
  </si>
  <si>
    <t> Шприц "Bioject" Budget 50 мл с игл 18Gх 1 1/2" инъекц. 3х-комп.стерильный.</t>
  </si>
  <si>
    <t>до склада заказчика 30 дней после заявки</t>
  </si>
  <si>
    <t xml:space="preserve">согласно заключенного договора по заявке заказчика </t>
  </si>
  <si>
    <t>Шприц Bioject Budget 5 мл 22 G игла 3-х комп №100.</t>
  </si>
  <si>
    <t>Шприц Bioject Budget 10 мл 3х-комп. с иглой 21Gx1 1/2" </t>
  </si>
  <si>
    <t>Шприц Bioject Budget 20 мл 20G игла 3-х комп. №50.</t>
  </si>
  <si>
    <t>Скальпель</t>
  </si>
  <si>
    <t xml:space="preserve">стерильный, однократного применения, с лезвиями №22, в коробке №10. Предназначено для рассечения мягких тканей и сосудов при различных хирургических операциях. </t>
  </si>
  <si>
    <t>Инсулиновый шприц</t>
  </si>
  <si>
    <t>Шприцы 1 мл/трехкомпонентные, одноразовые, стерильные, непирогенные, со стационарными иглами, пластмассовые, состоят из трех частей (градуированный цилиндр, шток-поршень, прокладка, не содержащая латекс).</t>
  </si>
  <si>
    <t>Лекарственные  средства.</t>
  </si>
  <si>
    <t>Атропин</t>
  </si>
  <si>
    <t>раствор для инъекций 1мг/мл</t>
  </si>
  <si>
    <t>ампула</t>
  </si>
  <si>
    <t xml:space="preserve">Ацетилцистеин </t>
  </si>
  <si>
    <t>таблетка шипучая для приготовления раствора для приема внутрь 600мг</t>
  </si>
  <si>
    <t>таблетка</t>
  </si>
  <si>
    <t>Кальция глюконат</t>
  </si>
  <si>
    <t>раствор для инъекций 10%, 10 мл</t>
  </si>
  <si>
    <t>Метилдопа Допегит</t>
  </si>
  <si>
    <t>таблетка 250мг</t>
  </si>
  <si>
    <t>Нифедипин Коринфар</t>
  </si>
  <si>
    <t>таблетка, 20 мг</t>
  </si>
  <si>
    <t>Фенилэфрин (Мезатон)</t>
  </si>
  <si>
    <t xml:space="preserve">раствоp для инъекций  1% 1мл </t>
  </si>
  <si>
    <t>Фенобарбитал</t>
  </si>
  <si>
    <t>таблетка 100мг</t>
  </si>
  <si>
    <t>Тетрациклин</t>
  </si>
  <si>
    <t>мазь 1% 10г</t>
  </si>
  <si>
    <t>туба</t>
  </si>
  <si>
    <t>Кол-во</t>
  </si>
  <si>
    <t>Эритромицин</t>
  </si>
  <si>
    <t>Канюля назальный</t>
  </si>
  <si>
    <t>5.REF 4706000 назальная маска nFlow для назальной CPAP вентиляции новорожденных, размер L, (большая) цвет фиолетовый</t>
  </si>
  <si>
    <t>4.REF 4705000 назальная маска nFlow для назальной CPAP вентиляции новорожденных, размер M(средняя) цвет голубой</t>
  </si>
  <si>
    <t>6.REF 4704000 назальная маска nFlow для назальной CPAP вентиляции новорожденных, размер S(малая) цвет розовый</t>
  </si>
  <si>
    <t>деревянный акушерский. Предназначен для прослушивания сердцебиения плода у беременных женщин. Стетоскоп акушерский выполнен из твердых пород дерева. Имеет хорошие акустические характеристики.</t>
  </si>
  <si>
    <t>Металический акушерский. Специальный акушерский стетоскоп для выслушивания сердцебиений плода. Форма колокола обеспечивает идеальную акустику. Стетоскоп акушерский произведен из аллюминиевого сплава. Обладает хорошими акустическими свойствами.</t>
  </si>
  <si>
    <t>сантиметр швейный. Мягкая линейка выполняется из прорезиненной ткани или мягкого пластика. Длина ленты -1,5 м(150см)  щирина -1,5-2 см. Разметка на ней наносится основными делениями с интервалом в 1см и промежуточными в1м. Узкие края сантиметровой полосы оформлены металлическими заклепками.</t>
  </si>
  <si>
    <t>Сухие компоненты реактива на скрытую кровь на 50мл спиртового раствора для лабораторной диагностики.</t>
  </si>
  <si>
    <t>Двухсторонний Ренекс ХР3-0,35/0,25 Для рентген кабинета</t>
  </si>
  <si>
    <t>SC Medica CS-417Тип. Комплектация: Головка фонендоскопа, включающая стетоскопическую и фонендоскопическую головки -1шт, Оголовье с эластичными оливами-1 пара., Уобразный звукпровод-1шт, Руководство по эксплуотации с гарантийным талоном-1шт</t>
  </si>
  <si>
    <t xml:space="preserve">Стаканчик для ингалятора 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</si>
  <si>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 год   ГКП на ПХВ "Областной перинатальный центр №3"</t>
  </si>
  <si>
    <t>протокол вскрытия к повторному обьявлению</t>
  </si>
  <si>
    <t xml:space="preserve">Цена </t>
  </si>
  <si>
    <t>Сумма</t>
  </si>
  <si>
    <t>ПТ "Сагиндыков"  21.02.2022 вр 16:00</t>
  </si>
  <si>
    <t>ИП "Алтынбеков Р.М"             24.02.2022  вр 12:04</t>
  </si>
  <si>
    <t>ТОО "Фарм Орда" 24.02.2022 вр 17:30</t>
  </si>
  <si>
    <t xml:space="preserve">ТОО "ECO Pharm KZ" 20.02.2022 вр 09:30 </t>
  </si>
  <si>
    <t>ТОО "SUNMEDICA" 25.02.2022  вр 09:00</t>
  </si>
  <si>
    <t>ТОО "FAM.ALLIANCE" 23.02.2022  вр 09:10</t>
  </si>
  <si>
    <t>Приложение №3</t>
  </si>
  <si>
    <t>ИТОГО</t>
  </si>
  <si>
    <t>Всего итого:</t>
  </si>
  <si>
    <t>XEMA Тест анти-SARS Covid-19,состав набора кассета 20шт, буфер для образца 1*4мл, инструкция по применению 1шт</t>
  </si>
  <si>
    <t>Атропин,раствор для инъекций 1мг/мл</t>
  </si>
  <si>
    <t>Ацетилцистеин,таблетка шипучая для приготовления раствора для приема внутрь 600мг</t>
  </si>
  <si>
    <t>Кальция глюконат,раствор для инъекций 10%, 10 мл</t>
  </si>
  <si>
    <t>Метилдопа Допегит таблетка 250мг</t>
  </si>
  <si>
    <t>Нифедипин Коринфар,таблетка, 20 мг</t>
  </si>
  <si>
    <t xml:space="preserve">Фенилэфрин (Мезатон),раствоp для инъекций  1% 1мл </t>
  </si>
  <si>
    <t>Фенобарбитал,таблетка 100мг</t>
  </si>
  <si>
    <t>Эритромицин,таблетка 250мг</t>
  </si>
  <si>
    <t>Тетрациклин,мазь 1% 10г</t>
  </si>
  <si>
    <t xml:space="preserve">Скальпель,стерильный, однократного применения, с лезвиями №22, в коробке №10. Предназначено для рассечения мягких тканей и сосудов при различных хирургических операциях. </t>
  </si>
  <si>
    <t>Инсулиновые Шприцы 1 мл/трехкомпонентные, одноразовые, стерильные, непирогенные, со стационарными иглами, пластмассовые, состоят из трех частей (градуированный цилиндр, шток-поршень, прокладка, не содержащая латекс).</t>
  </si>
  <si>
    <t>Тест mLabs D-Dimer,для аппарата mLabs ImmunoMeter</t>
  </si>
  <si>
    <t>Тест mLabs PCT  ,для аппарата mLabs ImmunoMeter</t>
  </si>
  <si>
    <t>Канюля назальный,4.REF 4705000 назальная маска nFlow для назальной CPAP вентиляции новорожденных, размер M(средняя) цвет голубой</t>
  </si>
  <si>
    <t>Канюля назальный,5.REF 4706000 назальная маска nFlow для назальной CPAP вентиляции новорожденных, размер L, (большая) цвет фиолетовый</t>
  </si>
  <si>
    <t>Канюля назальный,6.REF 4704000 назальная маска nFlow для назальной CPAP вентиляции новорожденных, размер S(малая) цвет розовый</t>
  </si>
  <si>
    <t>Подключичный катетер,набор одноканальный для катетеризации крупных сосудов педиатрический 3F*10см. Дилататор 4F*10см.Проводник J.022*40см. Игла 20G*3,8см. Шприц 2,5мл. Скальпель. Мотыльковый клапан с зажимом.</t>
  </si>
  <si>
    <t>Глав врач:</t>
  </si>
  <si>
    <t>Махмутов Н.Т.</t>
  </si>
  <si>
    <t xml:space="preserve">Зав отделением  </t>
  </si>
  <si>
    <t>Хожанова Б.</t>
  </si>
  <si>
    <t>Зав.отд реанимации</t>
  </si>
  <si>
    <t>Рахматуллаева Б.</t>
  </si>
  <si>
    <t>Старшая мед сестра</t>
  </si>
  <si>
    <t>Жапбаркулова Ш.</t>
  </si>
  <si>
    <t>Старшая акушерка</t>
  </si>
  <si>
    <t>Сержанова Г.</t>
  </si>
  <si>
    <t>Экономист</t>
  </si>
  <si>
    <t>Абдулкасымова М.</t>
  </si>
  <si>
    <t>Юрист:</t>
  </si>
  <si>
    <t>Зулпихаров М.И.</t>
  </si>
  <si>
    <t>Секретарь:</t>
  </si>
  <si>
    <t>Намазбай Г.</t>
  </si>
  <si>
    <t>протокол №4 от 04.03.2022 г. к повторному обьявлению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</si>
</sst>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202124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center"/>
    </xf>
    <xf numFmtId="0" fontId="3" fillId="0" borderId="0"/>
    <xf numFmtId="0" fontId="5" fillId="0" borderId="0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/>
    <xf numFmtId="4" fontId="7" fillId="0" borderId="0" xfId="0" applyNumberFormat="1" applyFont="1"/>
    <xf numFmtId="14" fontId="7" fillId="0" borderId="0" xfId="0" applyNumberFormat="1" applyFont="1" applyAlignment="1">
      <alignment wrapText="1"/>
    </xf>
    <xf numFmtId="21" fontId="7" fillId="0" borderId="0" xfId="0" applyNumberFormat="1" applyFont="1"/>
    <xf numFmtId="0" fontId="7" fillId="0" borderId="0" xfId="0" applyFont="1" applyFill="1"/>
    <xf numFmtId="0" fontId="6" fillId="0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4" fontId="7" fillId="2" borderId="1" xfId="0" applyNumberFormat="1" applyFont="1" applyFill="1" applyBorder="1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>
      <alignment horizontal="right" wrapText="1"/>
    </xf>
    <xf numFmtId="0" fontId="6" fillId="2" borderId="3" xfId="0" applyFont="1" applyFill="1" applyBorder="1" applyAlignment="1">
      <alignment horizontal="center" vertical="center"/>
    </xf>
    <xf numFmtId="4" fontId="7" fillId="2" borderId="6" xfId="0" applyNumberFormat="1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Fill="1" applyBorder="1"/>
    <xf numFmtId="4" fontId="6" fillId="0" borderId="1" xfId="0" applyNumberFormat="1" applyFont="1" applyBorder="1"/>
    <xf numFmtId="0" fontId="7" fillId="0" borderId="1" xfId="0" applyFont="1" applyBorder="1" applyAlignment="1">
      <alignment wrapText="1"/>
    </xf>
    <xf numFmtId="0" fontId="0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3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Alignment="1"/>
    <xf numFmtId="4" fontId="7" fillId="0" borderId="0" xfId="0" applyNumberFormat="1" applyFont="1" applyAlignment="1"/>
    <xf numFmtId="0" fontId="2" fillId="0" borderId="1" xfId="0" applyFont="1" applyBorder="1"/>
    <xf numFmtId="164" fontId="7" fillId="2" borderId="4" xfId="0" applyNumberFormat="1" applyFont="1" applyFill="1" applyBorder="1" applyAlignment="1">
      <alignment wrapText="1"/>
    </xf>
    <xf numFmtId="164" fontId="7" fillId="0" borderId="4" xfId="0" applyNumberFormat="1" applyFont="1" applyBorder="1" applyAlignment="1">
      <alignment wrapText="1"/>
    </xf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7" fillId="4" borderId="4" xfId="0" applyFont="1" applyFill="1" applyBorder="1" applyAlignment="1"/>
    <xf numFmtId="0" fontId="7" fillId="4" borderId="5" xfId="0" applyFont="1" applyFill="1" applyBorder="1" applyAlignment="1"/>
    <xf numFmtId="0" fontId="14" fillId="3" borderId="1" xfId="0" applyFont="1" applyFill="1" applyBorder="1"/>
    <xf numFmtId="0" fontId="2" fillId="5" borderId="1" xfId="0" applyFont="1" applyFill="1" applyBorder="1"/>
    <xf numFmtId="4" fontId="6" fillId="3" borderId="1" xfId="0" applyNumberFormat="1" applyFont="1" applyFill="1" applyBorder="1"/>
    <xf numFmtId="0" fontId="14" fillId="0" borderId="1" xfId="0" applyFont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 applyProtection="1">
      <alignment horizontal="center" vertical="center" wrapText="1"/>
    </xf>
    <xf numFmtId="4" fontId="12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1" xfId="2" applyFont="1" applyFill="1" applyBorder="1" applyAlignment="1" applyProtection="1">
      <alignment horizontal="center" vertical="center" wrapText="1" shrinkToFit="1"/>
      <protection locked="0"/>
    </xf>
    <xf numFmtId="0" fontId="14" fillId="0" borderId="8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0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4" fillId="0" borderId="9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wrapText="1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vertical="center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tabSelected="1" workbookViewId="0">
      <pane xSplit="14" ySplit="9" topLeftCell="O47" activePane="bottomRight" state="frozen"/>
      <selection pane="topRight" activeCell="O1" sqref="O1"/>
      <selection pane="bottomLeft" activeCell="A10" sqref="A10"/>
      <selection pane="bottomRight" sqref="A1:Y64"/>
    </sheetView>
  </sheetViews>
  <sheetFormatPr defaultRowHeight="15.75" x14ac:dyDescent="0.25"/>
  <cols>
    <col min="1" max="1" width="9.140625" style="10"/>
    <col min="2" max="2" width="26.140625" style="11" customWidth="1"/>
    <col min="3" max="3" width="33.5703125" style="12" customWidth="1"/>
    <col min="4" max="4" width="12.7109375" style="12" hidden="1" customWidth="1"/>
    <col min="5" max="5" width="16.28515625" style="12" hidden="1" customWidth="1"/>
    <col min="6" max="6" width="14.85546875" style="16" customWidth="1"/>
    <col min="7" max="7" width="15.7109375" style="13" customWidth="1"/>
    <col min="8" max="8" width="14.140625" style="12" hidden="1" customWidth="1"/>
    <col min="9" max="9" width="22" style="12" hidden="1" customWidth="1"/>
    <col min="10" max="10" width="19.5703125" style="12" hidden="1" customWidth="1"/>
    <col min="11" max="11" width="19" style="12" hidden="1" customWidth="1"/>
    <col min="12" max="12" width="11.140625" style="1" customWidth="1"/>
    <col min="13" max="13" width="11.28515625" style="1" customWidth="1"/>
    <col min="14" max="14" width="10" style="1" customWidth="1"/>
    <col min="15" max="15" width="10.28515625" style="1" customWidth="1"/>
    <col min="16" max="16" width="11.140625" style="1" customWidth="1"/>
    <col min="17" max="18" width="11" style="1" customWidth="1"/>
    <col min="19" max="19" width="11.140625" style="1" customWidth="1"/>
    <col min="20" max="20" width="9.140625" style="1"/>
    <col min="21" max="21" width="11.5703125" style="1" customWidth="1"/>
    <col min="22" max="22" width="8.7109375" style="1" customWidth="1"/>
    <col min="23" max="23" width="9" style="1" customWidth="1"/>
    <col min="24" max="24" width="9.140625" style="1"/>
    <col min="25" max="25" width="11.5703125" style="1" customWidth="1"/>
    <col min="26" max="16384" width="9.140625" style="1"/>
  </cols>
  <sheetData>
    <row r="1" spans="1:25" x14ac:dyDescent="0.25">
      <c r="E1" s="38"/>
      <c r="F1" s="38" t="s">
        <v>95</v>
      </c>
      <c r="G1" s="39"/>
      <c r="H1" s="38"/>
    </row>
    <row r="2" spans="1:25" x14ac:dyDescent="0.25">
      <c r="E2" s="38"/>
      <c r="F2" s="38" t="s">
        <v>132</v>
      </c>
      <c r="G2" s="39"/>
      <c r="H2" s="38"/>
    </row>
    <row r="3" spans="1:25" ht="23.25" customHeight="1" x14ac:dyDescent="0.25">
      <c r="B3" s="14"/>
      <c r="C3" s="15"/>
    </row>
    <row r="4" spans="1:25" s="2" customFormat="1" ht="31.5" customHeight="1" x14ac:dyDescent="0.2">
      <c r="A4" s="53" t="s">
        <v>85</v>
      </c>
      <c r="B4" s="53"/>
      <c r="C4" s="53"/>
      <c r="D4" s="53"/>
      <c r="E4" s="53"/>
      <c r="F4" s="53"/>
      <c r="G4" s="53"/>
      <c r="H4" s="53"/>
      <c r="I4" s="53"/>
      <c r="J4" s="17"/>
      <c r="K4" s="17"/>
    </row>
    <row r="5" spans="1:25" s="3" customFormat="1" ht="10.5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18"/>
      <c r="K5" s="18"/>
    </row>
    <row r="6" spans="1:25" ht="15.75" customHeight="1" x14ac:dyDescent="0.25">
      <c r="A6" s="55" t="s">
        <v>0</v>
      </c>
      <c r="B6" s="57" t="s">
        <v>1</v>
      </c>
      <c r="C6" s="57" t="s">
        <v>2</v>
      </c>
      <c r="D6" s="57" t="s">
        <v>3</v>
      </c>
      <c r="E6" s="58" t="s">
        <v>4</v>
      </c>
      <c r="F6" s="58" t="s">
        <v>72</v>
      </c>
      <c r="G6" s="58" t="s">
        <v>5</v>
      </c>
      <c r="H6" s="59" t="s">
        <v>6</v>
      </c>
      <c r="I6" s="60" t="s">
        <v>7</v>
      </c>
      <c r="J6" s="68" t="s">
        <v>8</v>
      </c>
      <c r="K6" s="69" t="s">
        <v>9</v>
      </c>
      <c r="L6" s="72" t="s">
        <v>91</v>
      </c>
      <c r="M6" s="73"/>
      <c r="N6" s="72" t="s">
        <v>89</v>
      </c>
      <c r="O6" s="73"/>
      <c r="P6" s="72" t="s">
        <v>92</v>
      </c>
      <c r="Q6" s="73"/>
      <c r="R6" s="72" t="s">
        <v>90</v>
      </c>
      <c r="S6" s="73"/>
      <c r="T6" s="61" t="s">
        <v>93</v>
      </c>
      <c r="U6" s="70"/>
      <c r="V6" s="61" t="s">
        <v>94</v>
      </c>
      <c r="W6" s="62"/>
      <c r="X6" s="52" t="s">
        <v>96</v>
      </c>
      <c r="Y6" s="52"/>
    </row>
    <row r="7" spans="1:25" s="2" customFormat="1" ht="48.75" customHeight="1" x14ac:dyDescent="0.2">
      <c r="A7" s="56"/>
      <c r="B7" s="57"/>
      <c r="C7" s="57"/>
      <c r="D7" s="57"/>
      <c r="E7" s="58"/>
      <c r="F7" s="58"/>
      <c r="G7" s="58"/>
      <c r="H7" s="59"/>
      <c r="I7" s="60"/>
      <c r="J7" s="68"/>
      <c r="K7" s="69"/>
      <c r="L7" s="74"/>
      <c r="M7" s="75"/>
      <c r="N7" s="74"/>
      <c r="O7" s="75"/>
      <c r="P7" s="74"/>
      <c r="Q7" s="75"/>
      <c r="R7" s="74"/>
      <c r="S7" s="75"/>
      <c r="T7" s="63"/>
      <c r="U7" s="71"/>
      <c r="V7" s="63"/>
      <c r="W7" s="64"/>
      <c r="X7" s="52"/>
      <c r="Y7" s="52"/>
    </row>
    <row r="8" spans="1:25" s="9" customFormat="1" ht="24" customHeight="1" x14ac:dyDescent="0.25">
      <c r="A8" s="65" t="s">
        <v>52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5" t="s">
        <v>87</v>
      </c>
      <c r="M8" s="45" t="s">
        <v>88</v>
      </c>
      <c r="N8" s="45" t="s">
        <v>87</v>
      </c>
      <c r="O8" s="45" t="s">
        <v>88</v>
      </c>
      <c r="P8" s="45" t="s">
        <v>87</v>
      </c>
      <c r="Q8" s="45" t="s">
        <v>88</v>
      </c>
      <c r="R8" s="45" t="s">
        <v>87</v>
      </c>
      <c r="S8" s="45" t="s">
        <v>88</v>
      </c>
      <c r="T8" s="45" t="s">
        <v>87</v>
      </c>
      <c r="U8" s="45" t="s">
        <v>88</v>
      </c>
      <c r="V8" s="45" t="s">
        <v>87</v>
      </c>
      <c r="W8" s="45" t="s">
        <v>88</v>
      </c>
      <c r="X8" s="45" t="s">
        <v>87</v>
      </c>
      <c r="Y8" s="45" t="s">
        <v>88</v>
      </c>
    </row>
    <row r="9" spans="1:25" s="9" customFormat="1" ht="60" customHeight="1" x14ac:dyDescent="0.25">
      <c r="A9" s="19">
        <v>1</v>
      </c>
      <c r="B9" s="7" t="s">
        <v>53</v>
      </c>
      <c r="C9" s="4" t="s">
        <v>99</v>
      </c>
      <c r="D9" s="6" t="s">
        <v>55</v>
      </c>
      <c r="E9" s="20">
        <v>14.45</v>
      </c>
      <c r="F9" s="7">
        <v>500</v>
      </c>
      <c r="G9" s="21">
        <f>E9*F9</f>
        <v>7225</v>
      </c>
      <c r="H9" s="7" t="s">
        <v>10</v>
      </c>
      <c r="I9" s="4" t="s">
        <v>12</v>
      </c>
      <c r="J9" s="4" t="s">
        <v>43</v>
      </c>
      <c r="K9" s="41" t="s">
        <v>44</v>
      </c>
      <c r="L9" s="44">
        <v>46.15</v>
      </c>
      <c r="M9" s="44">
        <f>F9*L9</f>
        <v>23075</v>
      </c>
      <c r="N9" s="43">
        <v>50</v>
      </c>
      <c r="O9" s="43">
        <f t="shared" ref="O9:O16" si="0">F9*N9</f>
        <v>25000</v>
      </c>
      <c r="P9" s="43"/>
      <c r="Q9" s="43"/>
      <c r="R9" s="43"/>
      <c r="S9" s="43"/>
      <c r="T9" s="43"/>
      <c r="U9" s="43"/>
      <c r="V9" s="43"/>
      <c r="W9" s="43"/>
      <c r="X9" s="43">
        <f>L9</f>
        <v>46.15</v>
      </c>
      <c r="Y9" s="43">
        <f>F9*L9</f>
        <v>23075</v>
      </c>
    </row>
    <row r="10" spans="1:25" s="9" customFormat="1" ht="58.5" customHeight="1" x14ac:dyDescent="0.25">
      <c r="A10" s="19">
        <v>2</v>
      </c>
      <c r="B10" s="4" t="s">
        <v>56</v>
      </c>
      <c r="C10" s="4" t="s">
        <v>100</v>
      </c>
      <c r="D10" s="6" t="s">
        <v>58</v>
      </c>
      <c r="E10" s="20">
        <v>93.93</v>
      </c>
      <c r="F10" s="7">
        <v>500</v>
      </c>
      <c r="G10" s="21">
        <f t="shared" ref="G10:G17" si="1">E10*F10</f>
        <v>46965</v>
      </c>
      <c r="H10" s="7" t="s">
        <v>10</v>
      </c>
      <c r="I10" s="4" t="s">
        <v>12</v>
      </c>
      <c r="J10" s="4" t="s">
        <v>43</v>
      </c>
      <c r="K10" s="41" t="s">
        <v>44</v>
      </c>
      <c r="L10" s="43"/>
      <c r="M10" s="43"/>
      <c r="N10" s="44">
        <v>450</v>
      </c>
      <c r="O10" s="44">
        <f t="shared" si="0"/>
        <v>225000</v>
      </c>
      <c r="P10" s="43"/>
      <c r="Q10" s="43"/>
      <c r="R10" s="43"/>
      <c r="S10" s="43"/>
      <c r="T10" s="43"/>
      <c r="U10" s="43"/>
      <c r="V10" s="43"/>
      <c r="W10" s="43"/>
      <c r="X10" s="43">
        <f>N10</f>
        <v>450</v>
      </c>
      <c r="Y10" s="43">
        <f>F10*X10</f>
        <v>225000</v>
      </c>
    </row>
    <row r="11" spans="1:25" s="9" customFormat="1" ht="59.25" customHeight="1" x14ac:dyDescent="0.25">
      <c r="A11" s="19">
        <v>3</v>
      </c>
      <c r="B11" s="4" t="s">
        <v>59</v>
      </c>
      <c r="C11" s="4" t="s">
        <v>101</v>
      </c>
      <c r="D11" s="6" t="s">
        <v>55</v>
      </c>
      <c r="E11" s="20">
        <v>43.63</v>
      </c>
      <c r="F11" s="7">
        <v>1300</v>
      </c>
      <c r="G11" s="21">
        <f t="shared" si="1"/>
        <v>56719</v>
      </c>
      <c r="H11" s="7" t="s">
        <v>10</v>
      </c>
      <c r="I11" s="4" t="s">
        <v>12</v>
      </c>
      <c r="J11" s="4" t="s">
        <v>43</v>
      </c>
      <c r="K11" s="41" t="s">
        <v>44</v>
      </c>
      <c r="L11" s="44">
        <v>132.5</v>
      </c>
      <c r="M11" s="44">
        <f>F11*L11</f>
        <v>172250</v>
      </c>
      <c r="N11" s="43">
        <v>160</v>
      </c>
      <c r="O11" s="43">
        <f t="shared" si="0"/>
        <v>208000</v>
      </c>
      <c r="P11" s="43"/>
      <c r="Q11" s="43"/>
      <c r="R11" s="43"/>
      <c r="S11" s="43"/>
      <c r="T11" s="43"/>
      <c r="U11" s="43"/>
      <c r="V11" s="43"/>
      <c r="W11" s="43"/>
      <c r="X11" s="43">
        <f>L11</f>
        <v>132.5</v>
      </c>
      <c r="Y11" s="43">
        <f>F11*X11</f>
        <v>172250</v>
      </c>
    </row>
    <row r="12" spans="1:25" s="9" customFormat="1" ht="57.75" customHeight="1" x14ac:dyDescent="0.25">
      <c r="A12" s="19">
        <v>4</v>
      </c>
      <c r="B12" s="4" t="s">
        <v>61</v>
      </c>
      <c r="C12" s="4" t="s">
        <v>102</v>
      </c>
      <c r="D12" s="6" t="s">
        <v>58</v>
      </c>
      <c r="E12" s="20">
        <v>28.53</v>
      </c>
      <c r="F12" s="7">
        <v>7000</v>
      </c>
      <c r="G12" s="21">
        <f t="shared" si="1"/>
        <v>199710</v>
      </c>
      <c r="H12" s="7" t="s">
        <v>10</v>
      </c>
      <c r="I12" s="4" t="s">
        <v>12</v>
      </c>
      <c r="J12" s="4" t="s">
        <v>43</v>
      </c>
      <c r="K12" s="41" t="s">
        <v>44</v>
      </c>
      <c r="L12" s="43">
        <v>62.5</v>
      </c>
      <c r="M12" s="43">
        <f>F12*L12</f>
        <v>437500</v>
      </c>
      <c r="N12" s="44">
        <v>60</v>
      </c>
      <c r="O12" s="44">
        <f t="shared" si="0"/>
        <v>420000</v>
      </c>
      <c r="P12" s="43"/>
      <c r="Q12" s="43"/>
      <c r="R12" s="43"/>
      <c r="S12" s="43"/>
      <c r="T12" s="43"/>
      <c r="U12" s="43"/>
      <c r="V12" s="43"/>
      <c r="W12" s="43"/>
      <c r="X12" s="43">
        <f>N12</f>
        <v>60</v>
      </c>
      <c r="Y12" s="43">
        <f>X12*F12</f>
        <v>420000</v>
      </c>
    </row>
    <row r="13" spans="1:25" s="9" customFormat="1" ht="54.75" customHeight="1" x14ac:dyDescent="0.25">
      <c r="A13" s="19">
        <v>5</v>
      </c>
      <c r="B13" s="22" t="s">
        <v>63</v>
      </c>
      <c r="C13" s="22" t="s">
        <v>103</v>
      </c>
      <c r="D13" s="23" t="s">
        <v>58</v>
      </c>
      <c r="E13" s="24">
        <v>9.44</v>
      </c>
      <c r="F13" s="25">
        <v>1500</v>
      </c>
      <c r="G13" s="21">
        <f t="shared" si="1"/>
        <v>14160</v>
      </c>
      <c r="H13" s="7" t="s">
        <v>10</v>
      </c>
      <c r="I13" s="4" t="s">
        <v>12</v>
      </c>
      <c r="J13" s="4" t="s">
        <v>43</v>
      </c>
      <c r="K13" s="41" t="s">
        <v>44</v>
      </c>
      <c r="L13" s="43"/>
      <c r="M13" s="43"/>
      <c r="N13" s="44">
        <v>50</v>
      </c>
      <c r="O13" s="44">
        <f t="shared" si="0"/>
        <v>75000</v>
      </c>
      <c r="P13" s="43"/>
      <c r="Q13" s="43"/>
      <c r="R13" s="43"/>
      <c r="S13" s="43"/>
      <c r="T13" s="43"/>
      <c r="U13" s="43"/>
      <c r="V13" s="43"/>
      <c r="W13" s="43"/>
      <c r="X13" s="43">
        <f>N13</f>
        <v>50</v>
      </c>
      <c r="Y13" s="43">
        <f>X13*F13</f>
        <v>75000</v>
      </c>
    </row>
    <row r="14" spans="1:25" s="9" customFormat="1" ht="57" customHeight="1" x14ac:dyDescent="0.25">
      <c r="A14" s="19">
        <v>6</v>
      </c>
      <c r="B14" s="4" t="s">
        <v>65</v>
      </c>
      <c r="C14" s="4" t="s">
        <v>104</v>
      </c>
      <c r="D14" s="6" t="s">
        <v>55</v>
      </c>
      <c r="E14" s="20">
        <v>38.47</v>
      </c>
      <c r="F14" s="7">
        <v>500</v>
      </c>
      <c r="G14" s="21">
        <f t="shared" si="1"/>
        <v>19235</v>
      </c>
      <c r="H14" s="7" t="s">
        <v>10</v>
      </c>
      <c r="I14" s="4" t="s">
        <v>12</v>
      </c>
      <c r="J14" s="4" t="s">
        <v>43</v>
      </c>
      <c r="K14" s="41" t="s">
        <v>44</v>
      </c>
      <c r="L14" s="44">
        <v>64.900000000000006</v>
      </c>
      <c r="M14" s="44">
        <f>F14*L14</f>
        <v>32450.000000000004</v>
      </c>
      <c r="N14" s="43">
        <v>70</v>
      </c>
      <c r="O14" s="43">
        <f t="shared" si="0"/>
        <v>35000</v>
      </c>
      <c r="P14" s="43"/>
      <c r="Q14" s="43"/>
      <c r="R14" s="43"/>
      <c r="S14" s="43"/>
      <c r="T14" s="43"/>
      <c r="U14" s="43"/>
      <c r="V14" s="43"/>
      <c r="W14" s="43"/>
      <c r="X14" s="43">
        <f>L14</f>
        <v>64.900000000000006</v>
      </c>
      <c r="Y14" s="43">
        <f>F14*L14</f>
        <v>32450.000000000004</v>
      </c>
    </row>
    <row r="15" spans="1:25" s="9" customFormat="1" ht="57" customHeight="1" x14ac:dyDescent="0.25">
      <c r="A15" s="19">
        <v>7</v>
      </c>
      <c r="B15" s="4" t="s">
        <v>67</v>
      </c>
      <c r="C15" s="4" t="s">
        <v>105</v>
      </c>
      <c r="D15" s="6" t="s">
        <v>58</v>
      </c>
      <c r="E15" s="20">
        <v>7.93</v>
      </c>
      <c r="F15" s="7">
        <v>100</v>
      </c>
      <c r="G15" s="21">
        <f t="shared" si="1"/>
        <v>793</v>
      </c>
      <c r="H15" s="7" t="s">
        <v>10</v>
      </c>
      <c r="I15" s="4" t="s">
        <v>12</v>
      </c>
      <c r="J15" s="4" t="s">
        <v>43</v>
      </c>
      <c r="K15" s="41" t="s">
        <v>44</v>
      </c>
      <c r="L15" s="43"/>
      <c r="M15" s="43"/>
      <c r="N15" s="44">
        <v>14</v>
      </c>
      <c r="O15" s="44">
        <f t="shared" si="0"/>
        <v>1400</v>
      </c>
      <c r="P15" s="43"/>
      <c r="Q15" s="43"/>
      <c r="R15" s="43"/>
      <c r="S15" s="43"/>
      <c r="T15" s="43"/>
      <c r="U15" s="43"/>
      <c r="V15" s="43"/>
      <c r="W15" s="43"/>
      <c r="X15" s="43">
        <f>N15</f>
        <v>14</v>
      </c>
      <c r="Y15" s="43">
        <f>F15*X15</f>
        <v>1400</v>
      </c>
    </row>
    <row r="16" spans="1:25" s="9" customFormat="1" ht="58.5" customHeight="1" x14ac:dyDescent="0.25">
      <c r="A16" s="19">
        <v>9</v>
      </c>
      <c r="B16" s="4" t="s">
        <v>73</v>
      </c>
      <c r="C16" s="4" t="s">
        <v>106</v>
      </c>
      <c r="D16" s="6" t="s">
        <v>58</v>
      </c>
      <c r="E16" s="20">
        <v>22.96</v>
      </c>
      <c r="F16" s="7">
        <v>7000</v>
      </c>
      <c r="G16" s="21">
        <f t="shared" si="1"/>
        <v>160720</v>
      </c>
      <c r="H16" s="7" t="s">
        <v>10</v>
      </c>
      <c r="I16" s="4" t="s">
        <v>12</v>
      </c>
      <c r="J16" s="4" t="s">
        <v>43</v>
      </c>
      <c r="K16" s="41" t="s">
        <v>44</v>
      </c>
      <c r="L16" s="44">
        <v>29.5</v>
      </c>
      <c r="M16" s="44">
        <f>F16*L16</f>
        <v>206500</v>
      </c>
      <c r="N16" s="43">
        <v>33</v>
      </c>
      <c r="O16" s="43">
        <f t="shared" si="0"/>
        <v>231000</v>
      </c>
      <c r="P16" s="43"/>
      <c r="Q16" s="43"/>
      <c r="R16" s="43"/>
      <c r="S16" s="43"/>
      <c r="T16" s="43"/>
      <c r="U16" s="43"/>
      <c r="V16" s="43"/>
      <c r="W16" s="43"/>
      <c r="X16" s="43">
        <f>L16</f>
        <v>29.5</v>
      </c>
      <c r="Y16" s="43">
        <f>F16*X16</f>
        <v>206500</v>
      </c>
    </row>
    <row r="17" spans="1:26" s="9" customFormat="1" ht="60" x14ac:dyDescent="0.25">
      <c r="A17" s="26">
        <v>10</v>
      </c>
      <c r="B17" s="4" t="s">
        <v>69</v>
      </c>
      <c r="C17" s="4" t="s">
        <v>107</v>
      </c>
      <c r="D17" s="6" t="s">
        <v>71</v>
      </c>
      <c r="E17" s="7">
        <v>477.92</v>
      </c>
      <c r="F17" s="7">
        <v>12000</v>
      </c>
      <c r="G17" s="27">
        <f t="shared" si="1"/>
        <v>5735040</v>
      </c>
      <c r="H17" s="7" t="s">
        <v>10</v>
      </c>
      <c r="I17" s="4" t="s">
        <v>12</v>
      </c>
      <c r="J17" s="4" t="s">
        <v>40</v>
      </c>
      <c r="K17" s="41" t="s">
        <v>14</v>
      </c>
      <c r="L17" s="43">
        <v>477</v>
      </c>
      <c r="M17" s="43">
        <f>F17*L17</f>
        <v>5724000</v>
      </c>
      <c r="N17" s="43"/>
      <c r="O17" s="43"/>
      <c r="P17" s="43"/>
      <c r="Q17" s="43"/>
      <c r="R17" s="43"/>
      <c r="S17" s="43"/>
      <c r="T17" s="43"/>
      <c r="U17" s="43"/>
      <c r="V17" s="44">
        <v>422</v>
      </c>
      <c r="W17" s="44">
        <f>F17*V17</f>
        <v>5064000</v>
      </c>
      <c r="X17" s="43">
        <f>V17</f>
        <v>422</v>
      </c>
      <c r="Y17" s="43">
        <f>X17*F17</f>
        <v>5064000</v>
      </c>
    </row>
    <row r="18" spans="1:26" ht="33" customHeight="1" x14ac:dyDescent="0.25">
      <c r="A18" s="28"/>
      <c r="B18" s="29" t="s">
        <v>11</v>
      </c>
      <c r="C18" s="30"/>
      <c r="D18" s="30"/>
      <c r="E18" s="30"/>
      <c r="F18" s="31"/>
      <c r="G18" s="32">
        <f>SUM(G9:G17)</f>
        <v>6240567</v>
      </c>
      <c r="H18" s="30"/>
      <c r="I18" s="33"/>
      <c r="J18" s="33"/>
      <c r="K18" s="42"/>
      <c r="L18" s="40"/>
      <c r="M18" s="44">
        <f>M9+M11+M14+M16</f>
        <v>434275</v>
      </c>
      <c r="N18" s="40"/>
      <c r="O18" s="44">
        <f>O10+O12+O13+O15</f>
        <v>721400</v>
      </c>
      <c r="P18" s="40"/>
      <c r="Q18" s="40"/>
      <c r="R18" s="40"/>
      <c r="S18" s="40"/>
      <c r="T18" s="40"/>
      <c r="U18" s="40"/>
      <c r="V18" s="40"/>
      <c r="W18" s="44">
        <f>W17</f>
        <v>5064000</v>
      </c>
      <c r="X18" s="40"/>
      <c r="Y18" s="49">
        <f>SUM(Y9:Y17)</f>
        <v>6219675</v>
      </c>
      <c r="Z18" s="1">
        <f>M18+O18+W18</f>
        <v>6219675</v>
      </c>
    </row>
    <row r="19" spans="1:26" s="9" customFormat="1" ht="33" customHeight="1" x14ac:dyDescent="0.25">
      <c r="A19" s="67" t="s">
        <v>15</v>
      </c>
      <c r="B19" s="67"/>
      <c r="C19" s="67"/>
      <c r="D19" s="67"/>
      <c r="E19" s="67"/>
      <c r="F19" s="67"/>
      <c r="G19" s="67"/>
      <c r="H19" s="47"/>
      <c r="I19" s="48"/>
      <c r="J19" s="48"/>
      <c r="K19" s="48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50"/>
      <c r="Y19" s="50"/>
    </row>
    <row r="20" spans="1:26" s="9" customFormat="1" ht="60.75" customHeight="1" x14ac:dyDescent="0.25">
      <c r="A20" s="19">
        <v>1</v>
      </c>
      <c r="B20" s="4" t="s">
        <v>41</v>
      </c>
      <c r="C20" s="5" t="s">
        <v>42</v>
      </c>
      <c r="D20" s="6" t="s">
        <v>13</v>
      </c>
      <c r="E20" s="7">
        <v>89.46</v>
      </c>
      <c r="F20" s="7">
        <v>4000</v>
      </c>
      <c r="G20" s="21">
        <f t="shared" ref="G20:G44" si="2">E20*F20</f>
        <v>357840</v>
      </c>
      <c r="H20" s="7" t="s">
        <v>10</v>
      </c>
      <c r="I20" s="4" t="s">
        <v>12</v>
      </c>
      <c r="J20" s="4" t="s">
        <v>43</v>
      </c>
      <c r="K20" s="41" t="s">
        <v>44</v>
      </c>
      <c r="L20" s="44">
        <v>145</v>
      </c>
      <c r="M20" s="44">
        <f>F20*L20</f>
        <v>580000</v>
      </c>
      <c r="N20" s="43">
        <v>150</v>
      </c>
      <c r="O20" s="43">
        <f t="shared" ref="O20:O25" si="3">F20*N20</f>
        <v>600000</v>
      </c>
      <c r="P20" s="43"/>
      <c r="Q20" s="43"/>
      <c r="R20" s="43"/>
      <c r="S20" s="43"/>
      <c r="T20" s="43"/>
      <c r="U20" s="43"/>
      <c r="V20" s="43"/>
      <c r="W20" s="43"/>
      <c r="X20" s="43">
        <f>L20</f>
        <v>145</v>
      </c>
      <c r="Y20" s="43">
        <f>F20*L20</f>
        <v>580000</v>
      </c>
    </row>
    <row r="21" spans="1:26" s="9" customFormat="1" ht="60" x14ac:dyDescent="0.25">
      <c r="A21" s="19">
        <v>2</v>
      </c>
      <c r="B21" s="4" t="s">
        <v>41</v>
      </c>
      <c r="C21" s="5" t="s">
        <v>45</v>
      </c>
      <c r="D21" s="8" t="s">
        <v>13</v>
      </c>
      <c r="E21" s="7">
        <v>13.3</v>
      </c>
      <c r="F21" s="7">
        <v>102000</v>
      </c>
      <c r="G21" s="21">
        <f t="shared" si="2"/>
        <v>1356600</v>
      </c>
      <c r="H21" s="7" t="s">
        <v>10</v>
      </c>
      <c r="I21" s="4" t="s">
        <v>12</v>
      </c>
      <c r="J21" s="4" t="s">
        <v>43</v>
      </c>
      <c r="K21" s="41" t="s">
        <v>44</v>
      </c>
      <c r="L21" s="44">
        <v>18.8</v>
      </c>
      <c r="M21" s="44">
        <f>F21*L21</f>
        <v>1917600</v>
      </c>
      <c r="N21" s="43">
        <v>19.5</v>
      </c>
      <c r="O21" s="43">
        <f t="shared" si="3"/>
        <v>1989000</v>
      </c>
      <c r="P21" s="43"/>
      <c r="Q21" s="43"/>
      <c r="R21" s="43"/>
      <c r="S21" s="43"/>
      <c r="T21" s="43"/>
      <c r="U21" s="43"/>
      <c r="V21" s="43"/>
      <c r="W21" s="43"/>
      <c r="X21" s="43">
        <f>L21</f>
        <v>18.8</v>
      </c>
      <c r="Y21" s="43">
        <f>F21*L21</f>
        <v>1917600</v>
      </c>
    </row>
    <row r="22" spans="1:26" s="9" customFormat="1" ht="60" x14ac:dyDescent="0.25">
      <c r="A22" s="19">
        <v>3</v>
      </c>
      <c r="B22" s="4" t="s">
        <v>41</v>
      </c>
      <c r="C22" s="5" t="s">
        <v>46</v>
      </c>
      <c r="D22" s="6" t="s">
        <v>13</v>
      </c>
      <c r="E22" s="7">
        <v>19.75</v>
      </c>
      <c r="F22" s="7">
        <v>100000</v>
      </c>
      <c r="G22" s="21">
        <f t="shared" si="2"/>
        <v>1975000</v>
      </c>
      <c r="H22" s="7" t="s">
        <v>10</v>
      </c>
      <c r="I22" s="4" t="s">
        <v>12</v>
      </c>
      <c r="J22" s="4" t="s">
        <v>43</v>
      </c>
      <c r="K22" s="41" t="s">
        <v>44</v>
      </c>
      <c r="L22" s="44">
        <v>24.1</v>
      </c>
      <c r="M22" s="44">
        <f>F22*L22</f>
        <v>2410000</v>
      </c>
      <c r="N22" s="43">
        <v>25</v>
      </c>
      <c r="O22" s="43">
        <f t="shared" si="3"/>
        <v>2500000</v>
      </c>
      <c r="P22" s="43"/>
      <c r="Q22" s="43"/>
      <c r="R22" s="43"/>
      <c r="S22" s="43"/>
      <c r="T22" s="43"/>
      <c r="U22" s="43"/>
      <c r="V22" s="43"/>
      <c r="W22" s="43"/>
      <c r="X22" s="43">
        <f>L22</f>
        <v>24.1</v>
      </c>
      <c r="Y22" s="43">
        <f>F22*X22</f>
        <v>2410000</v>
      </c>
    </row>
    <row r="23" spans="1:26" s="9" customFormat="1" ht="60" x14ac:dyDescent="0.25">
      <c r="A23" s="19">
        <v>4</v>
      </c>
      <c r="B23" s="4" t="s">
        <v>41</v>
      </c>
      <c r="C23" s="5" t="s">
        <v>47</v>
      </c>
      <c r="D23" s="6" t="s">
        <v>13</v>
      </c>
      <c r="E23" s="7">
        <v>31.08</v>
      </c>
      <c r="F23" s="7">
        <v>90000</v>
      </c>
      <c r="G23" s="21">
        <f t="shared" si="2"/>
        <v>2797200</v>
      </c>
      <c r="H23" s="7" t="s">
        <v>10</v>
      </c>
      <c r="I23" s="4" t="s">
        <v>12</v>
      </c>
      <c r="J23" s="4" t="s">
        <v>43</v>
      </c>
      <c r="K23" s="41" t="s">
        <v>44</v>
      </c>
      <c r="L23" s="44">
        <v>39.299999999999997</v>
      </c>
      <c r="M23" s="44">
        <f>F23*L23</f>
        <v>3536999.9999999995</v>
      </c>
      <c r="N23" s="43">
        <v>42</v>
      </c>
      <c r="O23" s="43">
        <f t="shared" si="3"/>
        <v>3780000</v>
      </c>
      <c r="P23" s="43"/>
      <c r="Q23" s="43"/>
      <c r="R23" s="43"/>
      <c r="S23" s="43"/>
      <c r="T23" s="43"/>
      <c r="U23" s="43"/>
      <c r="V23" s="43"/>
      <c r="W23" s="43"/>
      <c r="X23" s="43">
        <f>L23</f>
        <v>39.299999999999997</v>
      </c>
      <c r="Y23" s="43">
        <f>F23*X23</f>
        <v>3536999.9999999995</v>
      </c>
    </row>
    <row r="24" spans="1:26" s="9" customFormat="1" ht="105" x14ac:dyDescent="0.25">
      <c r="A24" s="19">
        <v>5</v>
      </c>
      <c r="B24" s="4" t="s">
        <v>48</v>
      </c>
      <c r="C24" s="4" t="s">
        <v>108</v>
      </c>
      <c r="D24" s="6" t="s">
        <v>13</v>
      </c>
      <c r="E24" s="7">
        <v>80.012799999999999</v>
      </c>
      <c r="F24" s="7">
        <v>4000</v>
      </c>
      <c r="G24" s="21">
        <f t="shared" si="2"/>
        <v>320051.20000000001</v>
      </c>
      <c r="H24" s="7" t="s">
        <v>10</v>
      </c>
      <c r="I24" s="4" t="s">
        <v>12</v>
      </c>
      <c r="J24" s="4" t="s">
        <v>43</v>
      </c>
      <c r="K24" s="41" t="s">
        <v>44</v>
      </c>
      <c r="L24" s="43">
        <v>145</v>
      </c>
      <c r="M24" s="43">
        <f>F24*L24</f>
        <v>580000</v>
      </c>
      <c r="N24" s="44">
        <v>120</v>
      </c>
      <c r="O24" s="44">
        <f>F24*N24</f>
        <v>480000</v>
      </c>
      <c r="P24" s="43"/>
      <c r="Q24" s="43"/>
      <c r="R24" s="43"/>
      <c r="S24" s="43"/>
      <c r="T24" s="43"/>
      <c r="U24" s="43"/>
      <c r="V24" s="43"/>
      <c r="W24" s="43"/>
      <c r="X24" s="43">
        <f>N24</f>
        <v>120</v>
      </c>
      <c r="Y24" s="43">
        <f>F24*N24</f>
        <v>480000</v>
      </c>
    </row>
    <row r="25" spans="1:26" s="9" customFormat="1" ht="120" x14ac:dyDescent="0.25">
      <c r="A25" s="19">
        <v>6</v>
      </c>
      <c r="B25" s="7" t="s">
        <v>50</v>
      </c>
      <c r="C25" s="4" t="s">
        <v>109</v>
      </c>
      <c r="D25" s="6" t="s">
        <v>13</v>
      </c>
      <c r="E25" s="7">
        <v>16.97</v>
      </c>
      <c r="F25" s="7">
        <v>2000</v>
      </c>
      <c r="G25" s="21">
        <f t="shared" si="2"/>
        <v>33940</v>
      </c>
      <c r="H25" s="7" t="s">
        <v>10</v>
      </c>
      <c r="I25" s="4" t="s">
        <v>12</v>
      </c>
      <c r="J25" s="4" t="s">
        <v>43</v>
      </c>
      <c r="K25" s="41" t="s">
        <v>44</v>
      </c>
      <c r="L25" s="43"/>
      <c r="M25" s="43"/>
      <c r="N25" s="44">
        <v>29</v>
      </c>
      <c r="O25" s="44">
        <f t="shared" si="3"/>
        <v>58000</v>
      </c>
      <c r="P25" s="43"/>
      <c r="Q25" s="43"/>
      <c r="R25" s="43"/>
      <c r="S25" s="43"/>
      <c r="T25" s="43"/>
      <c r="U25" s="43"/>
      <c r="V25" s="43"/>
      <c r="W25" s="43"/>
      <c r="X25" s="43">
        <f>N25</f>
        <v>29</v>
      </c>
      <c r="Y25" s="43">
        <f>F25*X25</f>
        <v>58000</v>
      </c>
    </row>
    <row r="26" spans="1:26" s="9" customFormat="1" ht="60" x14ac:dyDescent="0.25">
      <c r="A26" s="19">
        <v>7</v>
      </c>
      <c r="B26" s="4" t="s">
        <v>16</v>
      </c>
      <c r="C26" s="4" t="s">
        <v>84</v>
      </c>
      <c r="D26" s="6" t="s">
        <v>13</v>
      </c>
      <c r="E26" s="7">
        <v>1795</v>
      </c>
      <c r="F26" s="34">
        <v>60</v>
      </c>
      <c r="G26" s="27">
        <f t="shared" si="2"/>
        <v>107700</v>
      </c>
      <c r="H26" s="7" t="s">
        <v>10</v>
      </c>
      <c r="I26" s="4" t="s">
        <v>12</v>
      </c>
      <c r="J26" s="4" t="s">
        <v>40</v>
      </c>
      <c r="K26" s="41" t="s">
        <v>14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6" s="9" customFormat="1" ht="60" x14ac:dyDescent="0.25">
      <c r="A27" s="19">
        <v>8</v>
      </c>
      <c r="B27" s="4" t="s">
        <v>17</v>
      </c>
      <c r="C27" s="4" t="s">
        <v>17</v>
      </c>
      <c r="D27" s="6" t="s">
        <v>13</v>
      </c>
      <c r="E27" s="7">
        <v>945</v>
      </c>
      <c r="F27" s="34">
        <v>60</v>
      </c>
      <c r="G27" s="27">
        <f t="shared" si="2"/>
        <v>56700</v>
      </c>
      <c r="H27" s="7" t="s">
        <v>10</v>
      </c>
      <c r="I27" s="4" t="s">
        <v>12</v>
      </c>
      <c r="J27" s="4" t="s">
        <v>40</v>
      </c>
      <c r="K27" s="41" t="s">
        <v>14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6" s="9" customFormat="1" ht="87" customHeight="1" x14ac:dyDescent="0.25">
      <c r="A28" s="19">
        <v>9</v>
      </c>
      <c r="B28" s="4" t="s">
        <v>18</v>
      </c>
      <c r="C28" s="4" t="s">
        <v>19</v>
      </c>
      <c r="D28" s="6" t="s">
        <v>20</v>
      </c>
      <c r="E28" s="7">
        <v>1900</v>
      </c>
      <c r="F28" s="34">
        <v>150</v>
      </c>
      <c r="G28" s="27">
        <f t="shared" si="2"/>
        <v>285000</v>
      </c>
      <c r="H28" s="7" t="s">
        <v>10</v>
      </c>
      <c r="I28" s="4" t="s">
        <v>12</v>
      </c>
      <c r="J28" s="4" t="s">
        <v>40</v>
      </c>
      <c r="K28" s="41" t="s">
        <v>14</v>
      </c>
      <c r="L28" s="44">
        <v>1900</v>
      </c>
      <c r="M28" s="44">
        <f>F28*L28</f>
        <v>285000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>
        <f>L28</f>
        <v>1900</v>
      </c>
      <c r="Y28" s="43">
        <f>F28*X28</f>
        <v>285000</v>
      </c>
    </row>
    <row r="29" spans="1:26" s="9" customFormat="1" ht="105" x14ac:dyDescent="0.25">
      <c r="A29" s="19">
        <v>10</v>
      </c>
      <c r="B29" s="4" t="s">
        <v>21</v>
      </c>
      <c r="C29" s="4" t="s">
        <v>78</v>
      </c>
      <c r="D29" s="6" t="s">
        <v>13</v>
      </c>
      <c r="E29" s="7">
        <v>4800</v>
      </c>
      <c r="F29" s="34">
        <v>11</v>
      </c>
      <c r="G29" s="27">
        <f t="shared" si="2"/>
        <v>52800</v>
      </c>
      <c r="H29" s="7" t="s">
        <v>10</v>
      </c>
      <c r="I29" s="4" t="s">
        <v>12</v>
      </c>
      <c r="J29" s="4" t="s">
        <v>40</v>
      </c>
      <c r="K29" s="41" t="s">
        <v>14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6" s="9" customFormat="1" ht="135" x14ac:dyDescent="0.25">
      <c r="A30" s="19">
        <v>11</v>
      </c>
      <c r="B30" s="4" t="s">
        <v>21</v>
      </c>
      <c r="C30" s="4" t="s">
        <v>79</v>
      </c>
      <c r="D30" s="6" t="s">
        <v>13</v>
      </c>
      <c r="E30" s="7">
        <v>10100</v>
      </c>
      <c r="F30" s="34">
        <v>17</v>
      </c>
      <c r="G30" s="27">
        <f t="shared" si="2"/>
        <v>171700</v>
      </c>
      <c r="H30" s="7" t="s">
        <v>10</v>
      </c>
      <c r="I30" s="4" t="s">
        <v>12</v>
      </c>
      <c r="J30" s="4" t="s">
        <v>40</v>
      </c>
      <c r="K30" s="41" t="s">
        <v>14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6" s="9" customFormat="1" ht="60" x14ac:dyDescent="0.25">
      <c r="A31" s="19">
        <v>12</v>
      </c>
      <c r="B31" s="4" t="s">
        <v>22</v>
      </c>
      <c r="C31" s="4" t="s">
        <v>81</v>
      </c>
      <c r="D31" s="6" t="s">
        <v>23</v>
      </c>
      <c r="E31" s="7">
        <v>1590</v>
      </c>
      <c r="F31" s="34">
        <v>8</v>
      </c>
      <c r="G31" s="27">
        <f t="shared" si="2"/>
        <v>12720</v>
      </c>
      <c r="H31" s="7" t="s">
        <v>10</v>
      </c>
      <c r="I31" s="4" t="s">
        <v>12</v>
      </c>
      <c r="J31" s="4" t="s">
        <v>40</v>
      </c>
      <c r="K31" s="41" t="s">
        <v>14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6" s="9" customFormat="1" ht="60" x14ac:dyDescent="0.25">
      <c r="A32" s="19">
        <v>13</v>
      </c>
      <c r="B32" s="4" t="s">
        <v>24</v>
      </c>
      <c r="C32" s="4" t="s">
        <v>82</v>
      </c>
      <c r="D32" s="35" t="s">
        <v>13</v>
      </c>
      <c r="E32" s="7">
        <v>22000</v>
      </c>
      <c r="F32" s="34">
        <v>2</v>
      </c>
      <c r="G32" s="27">
        <f t="shared" si="2"/>
        <v>44000</v>
      </c>
      <c r="H32" s="7" t="s">
        <v>10</v>
      </c>
      <c r="I32" s="4" t="s">
        <v>12</v>
      </c>
      <c r="J32" s="4" t="s">
        <v>40</v>
      </c>
      <c r="K32" s="41" t="s">
        <v>14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s="9" customFormat="1" ht="60" x14ac:dyDescent="0.25">
      <c r="A33" s="19">
        <v>14</v>
      </c>
      <c r="B33" s="36" t="s">
        <v>26</v>
      </c>
      <c r="C33" s="7" t="s">
        <v>110</v>
      </c>
      <c r="D33" s="6" t="s">
        <v>13</v>
      </c>
      <c r="E33" s="7">
        <v>4500</v>
      </c>
      <c r="F33" s="34">
        <v>1200</v>
      </c>
      <c r="G33" s="27">
        <f t="shared" si="2"/>
        <v>5400000</v>
      </c>
      <c r="H33" s="7" t="s">
        <v>10</v>
      </c>
      <c r="I33" s="4" t="s">
        <v>12</v>
      </c>
      <c r="J33" s="4" t="s">
        <v>40</v>
      </c>
      <c r="K33" s="41" t="s">
        <v>14</v>
      </c>
      <c r="L33" s="43"/>
      <c r="M33" s="43"/>
      <c r="N33" s="43"/>
      <c r="O33" s="43"/>
      <c r="P33" s="43"/>
      <c r="Q33" s="43"/>
      <c r="R33" s="44">
        <v>4500</v>
      </c>
      <c r="S33" s="44">
        <f>F33*R33</f>
        <v>5400000</v>
      </c>
      <c r="T33" s="43"/>
      <c r="U33" s="43"/>
      <c r="V33" s="43"/>
      <c r="W33" s="43"/>
      <c r="X33" s="43">
        <f>R33</f>
        <v>4500</v>
      </c>
      <c r="Y33" s="43">
        <f>F33*X33</f>
        <v>5400000</v>
      </c>
    </row>
    <row r="34" spans="1:25" s="9" customFormat="1" ht="78" customHeight="1" x14ac:dyDescent="0.25">
      <c r="A34" s="19">
        <v>15</v>
      </c>
      <c r="B34" s="36" t="s">
        <v>28</v>
      </c>
      <c r="C34" s="7" t="s">
        <v>111</v>
      </c>
      <c r="D34" s="6" t="s">
        <v>13</v>
      </c>
      <c r="E34" s="7">
        <v>4500</v>
      </c>
      <c r="F34" s="34">
        <v>1200</v>
      </c>
      <c r="G34" s="27">
        <f t="shared" si="2"/>
        <v>5400000</v>
      </c>
      <c r="H34" s="7" t="s">
        <v>10</v>
      </c>
      <c r="I34" s="4" t="s">
        <v>12</v>
      </c>
      <c r="J34" s="4" t="s">
        <v>40</v>
      </c>
      <c r="K34" s="41" t="s">
        <v>14</v>
      </c>
      <c r="L34" s="43"/>
      <c r="M34" s="43"/>
      <c r="N34" s="43"/>
      <c r="O34" s="43"/>
      <c r="P34" s="43"/>
      <c r="Q34" s="43"/>
      <c r="R34" s="44">
        <v>4500</v>
      </c>
      <c r="S34" s="44">
        <f>F34*R34</f>
        <v>5400000</v>
      </c>
      <c r="T34" s="43"/>
      <c r="U34" s="43"/>
      <c r="V34" s="43"/>
      <c r="W34" s="43"/>
      <c r="X34" s="43">
        <f>R34</f>
        <v>4500</v>
      </c>
      <c r="Y34" s="43">
        <f>F34*X34</f>
        <v>5400000</v>
      </c>
    </row>
    <row r="35" spans="1:25" s="9" customFormat="1" ht="135" x14ac:dyDescent="0.25">
      <c r="A35" s="19">
        <v>16</v>
      </c>
      <c r="B35" s="37" t="s">
        <v>29</v>
      </c>
      <c r="C35" s="4" t="s">
        <v>30</v>
      </c>
      <c r="D35" s="6" t="s">
        <v>13</v>
      </c>
      <c r="E35" s="7">
        <v>35000</v>
      </c>
      <c r="F35" s="34">
        <v>20</v>
      </c>
      <c r="G35" s="27">
        <f t="shared" si="2"/>
        <v>700000</v>
      </c>
      <c r="H35" s="7" t="s">
        <v>10</v>
      </c>
      <c r="I35" s="4" t="s">
        <v>12</v>
      </c>
      <c r="J35" s="4" t="s">
        <v>40</v>
      </c>
      <c r="K35" s="41" t="s">
        <v>14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s="9" customFormat="1" ht="75" customHeight="1" x14ac:dyDescent="0.25">
      <c r="A36" s="19">
        <v>17</v>
      </c>
      <c r="B36" s="7" t="s">
        <v>31</v>
      </c>
      <c r="C36" s="4" t="s">
        <v>83</v>
      </c>
      <c r="D36" s="6" t="s">
        <v>13</v>
      </c>
      <c r="E36" s="7">
        <v>3600</v>
      </c>
      <c r="F36" s="34">
        <v>15</v>
      </c>
      <c r="G36" s="27">
        <f t="shared" si="2"/>
        <v>54000</v>
      </c>
      <c r="H36" s="7" t="s">
        <v>10</v>
      </c>
      <c r="I36" s="4" t="s">
        <v>12</v>
      </c>
      <c r="J36" s="4" t="s">
        <v>40</v>
      </c>
      <c r="K36" s="41" t="s">
        <v>14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s="9" customFormat="1" ht="78" customHeight="1" x14ac:dyDescent="0.25">
      <c r="A37" s="19">
        <v>18</v>
      </c>
      <c r="B37" s="7" t="s">
        <v>32</v>
      </c>
      <c r="C37" s="4" t="s">
        <v>80</v>
      </c>
      <c r="D37" s="6" t="s">
        <v>13</v>
      </c>
      <c r="E37" s="7">
        <v>250</v>
      </c>
      <c r="F37" s="34">
        <v>34</v>
      </c>
      <c r="G37" s="27">
        <f t="shared" si="2"/>
        <v>8500</v>
      </c>
      <c r="H37" s="7" t="s">
        <v>10</v>
      </c>
      <c r="I37" s="4" t="s">
        <v>12</v>
      </c>
      <c r="J37" s="4" t="s">
        <v>40</v>
      </c>
      <c r="K37" s="41" t="s">
        <v>14</v>
      </c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s="9" customFormat="1" ht="69" customHeight="1" x14ac:dyDescent="0.25">
      <c r="A38" s="19">
        <v>19</v>
      </c>
      <c r="B38" s="4" t="s">
        <v>33</v>
      </c>
      <c r="C38" s="4" t="s">
        <v>33</v>
      </c>
      <c r="D38" s="6" t="s">
        <v>13</v>
      </c>
      <c r="E38" s="7">
        <v>989.6</v>
      </c>
      <c r="F38" s="34">
        <v>500</v>
      </c>
      <c r="G38" s="27">
        <f t="shared" si="2"/>
        <v>494800</v>
      </c>
      <c r="H38" s="7" t="s">
        <v>10</v>
      </c>
      <c r="I38" s="4" t="s">
        <v>12</v>
      </c>
      <c r="J38" s="4" t="s">
        <v>40</v>
      </c>
      <c r="K38" s="41" t="s">
        <v>14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s="9" customFormat="1" ht="45" customHeight="1" x14ac:dyDescent="0.25">
      <c r="A39" s="19">
        <v>20</v>
      </c>
      <c r="B39" s="4" t="s">
        <v>34</v>
      </c>
      <c r="C39" s="4" t="s">
        <v>98</v>
      </c>
      <c r="D39" s="6" t="s">
        <v>25</v>
      </c>
      <c r="E39" s="7">
        <v>1600</v>
      </c>
      <c r="F39" s="34">
        <v>3000</v>
      </c>
      <c r="G39" s="27">
        <f t="shared" si="2"/>
        <v>4800000</v>
      </c>
      <c r="H39" s="7" t="s">
        <v>10</v>
      </c>
      <c r="I39" s="4" t="s">
        <v>12</v>
      </c>
      <c r="J39" s="4" t="s">
        <v>40</v>
      </c>
      <c r="K39" s="41" t="s">
        <v>14</v>
      </c>
      <c r="L39" s="43"/>
      <c r="M39" s="43"/>
      <c r="N39" s="43"/>
      <c r="O39" s="43"/>
      <c r="P39" s="44">
        <v>1600</v>
      </c>
      <c r="Q39" s="44">
        <f>F39*P39</f>
        <v>4800000</v>
      </c>
      <c r="R39" s="43"/>
      <c r="S39" s="43"/>
      <c r="T39" s="43"/>
      <c r="U39" s="43"/>
      <c r="V39" s="43"/>
      <c r="W39" s="43"/>
      <c r="X39" s="43">
        <f>P39</f>
        <v>1600</v>
      </c>
      <c r="Y39" s="43">
        <f>F39*X39</f>
        <v>4800000</v>
      </c>
    </row>
    <row r="40" spans="1:25" s="9" customFormat="1" ht="71.25" customHeight="1" x14ac:dyDescent="0.25">
      <c r="A40" s="19">
        <v>21</v>
      </c>
      <c r="B40" s="7" t="s">
        <v>74</v>
      </c>
      <c r="C40" s="4" t="s">
        <v>112</v>
      </c>
      <c r="D40" s="6" t="s">
        <v>13</v>
      </c>
      <c r="E40" s="7">
        <v>589</v>
      </c>
      <c r="F40" s="34">
        <v>500</v>
      </c>
      <c r="G40" s="27">
        <f t="shared" si="2"/>
        <v>294500</v>
      </c>
      <c r="H40" s="7" t="s">
        <v>10</v>
      </c>
      <c r="I40" s="4" t="s">
        <v>12</v>
      </c>
      <c r="J40" s="4" t="s">
        <v>40</v>
      </c>
      <c r="K40" s="41" t="s">
        <v>14</v>
      </c>
      <c r="L40" s="43"/>
      <c r="M40" s="43"/>
      <c r="N40" s="43"/>
      <c r="O40" s="43"/>
      <c r="P40" s="43"/>
      <c r="Q40" s="43"/>
      <c r="R40" s="43"/>
      <c r="S40" s="43"/>
      <c r="T40" s="44">
        <v>883</v>
      </c>
      <c r="U40" s="44">
        <f>F40*T40</f>
        <v>441500</v>
      </c>
      <c r="V40" s="43"/>
      <c r="W40" s="43"/>
      <c r="X40" s="43">
        <f>T40</f>
        <v>883</v>
      </c>
      <c r="Y40" s="43">
        <f>F40*X40</f>
        <v>441500</v>
      </c>
    </row>
    <row r="41" spans="1:25" s="9" customFormat="1" ht="81.75" customHeight="1" x14ac:dyDescent="0.25">
      <c r="A41" s="19">
        <v>22</v>
      </c>
      <c r="B41" s="7" t="s">
        <v>74</v>
      </c>
      <c r="C41" s="4" t="s">
        <v>113</v>
      </c>
      <c r="D41" s="6" t="s">
        <v>13</v>
      </c>
      <c r="E41" s="7">
        <v>589</v>
      </c>
      <c r="F41" s="34">
        <v>500</v>
      </c>
      <c r="G41" s="27">
        <f t="shared" si="2"/>
        <v>294500</v>
      </c>
      <c r="H41" s="7" t="s">
        <v>10</v>
      </c>
      <c r="I41" s="4" t="s">
        <v>12</v>
      </c>
      <c r="J41" s="4" t="s">
        <v>40</v>
      </c>
      <c r="K41" s="41" t="s">
        <v>14</v>
      </c>
      <c r="L41" s="43"/>
      <c r="M41" s="43"/>
      <c r="N41" s="43"/>
      <c r="O41" s="43"/>
      <c r="P41" s="43"/>
      <c r="Q41" s="43"/>
      <c r="R41" s="43"/>
      <c r="S41" s="43"/>
      <c r="T41" s="44">
        <v>883</v>
      </c>
      <c r="U41" s="44">
        <f>F41*T41</f>
        <v>441500</v>
      </c>
      <c r="V41" s="43"/>
      <c r="W41" s="43"/>
      <c r="X41" s="43">
        <f>T41</f>
        <v>883</v>
      </c>
      <c r="Y41" s="43">
        <f>F41*T41</f>
        <v>441500</v>
      </c>
    </row>
    <row r="42" spans="1:25" s="9" customFormat="1" ht="70.5" customHeight="1" x14ac:dyDescent="0.25">
      <c r="A42" s="19">
        <v>23</v>
      </c>
      <c r="B42" s="7" t="s">
        <v>74</v>
      </c>
      <c r="C42" s="4" t="s">
        <v>114</v>
      </c>
      <c r="D42" s="6" t="s">
        <v>13</v>
      </c>
      <c r="E42" s="7">
        <v>589</v>
      </c>
      <c r="F42" s="34">
        <v>500</v>
      </c>
      <c r="G42" s="27">
        <f t="shared" si="2"/>
        <v>294500</v>
      </c>
      <c r="H42" s="7" t="s">
        <v>10</v>
      </c>
      <c r="I42" s="4" t="s">
        <v>12</v>
      </c>
      <c r="J42" s="4" t="s">
        <v>40</v>
      </c>
      <c r="K42" s="41" t="s">
        <v>14</v>
      </c>
      <c r="L42" s="43"/>
      <c r="M42" s="43"/>
      <c r="N42" s="43"/>
      <c r="O42" s="43"/>
      <c r="P42" s="43"/>
      <c r="Q42" s="43"/>
      <c r="R42" s="43"/>
      <c r="S42" s="43"/>
      <c r="T42" s="44">
        <v>883</v>
      </c>
      <c r="U42" s="44">
        <f>F42*T42</f>
        <v>441500</v>
      </c>
      <c r="V42" s="43"/>
      <c r="W42" s="43"/>
      <c r="X42" s="43">
        <f>T42</f>
        <v>883</v>
      </c>
      <c r="Y42" s="43">
        <f>F42*X42</f>
        <v>441500</v>
      </c>
    </row>
    <row r="43" spans="1:25" s="9" customFormat="1" ht="135" x14ac:dyDescent="0.25">
      <c r="A43" s="19">
        <v>24</v>
      </c>
      <c r="B43" s="4" t="s">
        <v>36</v>
      </c>
      <c r="C43" s="4" t="s">
        <v>37</v>
      </c>
      <c r="D43" s="6" t="s">
        <v>13</v>
      </c>
      <c r="E43" s="7">
        <v>4500</v>
      </c>
      <c r="F43" s="34">
        <v>1000</v>
      </c>
      <c r="G43" s="27">
        <f t="shared" si="2"/>
        <v>4500000</v>
      </c>
      <c r="H43" s="7" t="s">
        <v>10</v>
      </c>
      <c r="I43" s="4" t="s">
        <v>12</v>
      </c>
      <c r="J43" s="4" t="s">
        <v>40</v>
      </c>
      <c r="K43" s="41" t="s">
        <v>14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s="9" customFormat="1" ht="120" x14ac:dyDescent="0.25">
      <c r="A44" s="19">
        <v>25</v>
      </c>
      <c r="B44" s="7" t="s">
        <v>38</v>
      </c>
      <c r="C44" s="4" t="s">
        <v>115</v>
      </c>
      <c r="D44" s="6" t="s">
        <v>13</v>
      </c>
      <c r="E44" s="7">
        <v>5500</v>
      </c>
      <c r="F44" s="34">
        <v>30</v>
      </c>
      <c r="G44" s="27">
        <f t="shared" si="2"/>
        <v>165000</v>
      </c>
      <c r="H44" s="7" t="s">
        <v>10</v>
      </c>
      <c r="I44" s="4" t="s">
        <v>12</v>
      </c>
      <c r="J44" s="4" t="s">
        <v>40</v>
      </c>
      <c r="K44" s="41" t="s">
        <v>14</v>
      </c>
      <c r="L44" s="44">
        <v>7475</v>
      </c>
      <c r="M44" s="44">
        <f>F44*L44</f>
        <v>224250</v>
      </c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>
        <f>L44</f>
        <v>7475</v>
      </c>
      <c r="Y44" s="43">
        <f>F44*X44</f>
        <v>224250</v>
      </c>
    </row>
    <row r="45" spans="1:25" ht="29.25" customHeight="1" x14ac:dyDescent="0.25">
      <c r="A45" s="28"/>
      <c r="B45" s="33" t="s">
        <v>97</v>
      </c>
      <c r="C45" s="30"/>
      <c r="D45" s="30"/>
      <c r="E45" s="30"/>
      <c r="F45" s="31"/>
      <c r="G45" s="51">
        <f>SUM(G20:G44)</f>
        <v>29977051.199999999</v>
      </c>
      <c r="H45" s="30"/>
      <c r="I45" s="30"/>
      <c r="J45" s="30"/>
      <c r="K45" s="30"/>
      <c r="L45" s="40"/>
      <c r="M45" s="44">
        <f>M20+M21+M22+M23+M28+M44</f>
        <v>8953850</v>
      </c>
      <c r="N45" s="40"/>
      <c r="O45" s="44">
        <f>O24+O25</f>
        <v>538000</v>
      </c>
      <c r="P45" s="40"/>
      <c r="Q45" s="44">
        <f>Q39</f>
        <v>4800000</v>
      </c>
      <c r="R45" s="40"/>
      <c r="S45" s="44">
        <f>S33+S34</f>
        <v>10800000</v>
      </c>
      <c r="T45" s="40"/>
      <c r="U45" s="44">
        <f>U40+U41+U42</f>
        <v>1324500</v>
      </c>
      <c r="V45" s="40"/>
      <c r="W45" s="40"/>
      <c r="X45" s="40"/>
      <c r="Y45" s="44">
        <f>SUM(Y20:Y44)</f>
        <v>26416350</v>
      </c>
    </row>
    <row r="46" spans="1:25" x14ac:dyDescent="0.25">
      <c r="Y46" s="1">
        <f>M45+O45+Q45+S45+U45</f>
        <v>26416350</v>
      </c>
    </row>
    <row r="48" spans="1:25" x14ac:dyDescent="0.25">
      <c r="B48" s="76" t="s">
        <v>116</v>
      </c>
      <c r="C48" s="77" t="s">
        <v>117</v>
      </c>
    </row>
    <row r="49" spans="2:3" x14ac:dyDescent="0.25">
      <c r="B49" s="78"/>
      <c r="C49"/>
    </row>
    <row r="50" spans="2:3" x14ac:dyDescent="0.25">
      <c r="B50" s="76" t="s">
        <v>118</v>
      </c>
      <c r="C50" s="77" t="s">
        <v>119</v>
      </c>
    </row>
    <row r="51" spans="2:3" x14ac:dyDescent="0.25">
      <c r="B51" s="78"/>
      <c r="C51"/>
    </row>
    <row r="52" spans="2:3" x14ac:dyDescent="0.25">
      <c r="B52" s="76" t="s">
        <v>120</v>
      </c>
      <c r="C52" s="77" t="s">
        <v>121</v>
      </c>
    </row>
    <row r="53" spans="2:3" x14ac:dyDescent="0.25">
      <c r="B53" s="78"/>
      <c r="C53"/>
    </row>
    <row r="54" spans="2:3" x14ac:dyDescent="0.25">
      <c r="B54" s="76" t="s">
        <v>122</v>
      </c>
      <c r="C54" s="77" t="s">
        <v>123</v>
      </c>
    </row>
    <row r="55" spans="2:3" x14ac:dyDescent="0.25">
      <c r="B55" s="76"/>
      <c r="C55" s="77"/>
    </row>
    <row r="56" spans="2:3" x14ac:dyDescent="0.25">
      <c r="B56" s="76" t="s">
        <v>124</v>
      </c>
      <c r="C56" s="79" t="s">
        <v>125</v>
      </c>
    </row>
    <row r="57" spans="2:3" x14ac:dyDescent="0.25">
      <c r="B57" s="80"/>
      <c r="C57" s="81"/>
    </row>
    <row r="58" spans="2:3" x14ac:dyDescent="0.25">
      <c r="B58" s="80"/>
      <c r="C58" s="81"/>
    </row>
    <row r="59" spans="2:3" x14ac:dyDescent="0.25">
      <c r="B59" s="76" t="s">
        <v>126</v>
      </c>
      <c r="C59" s="77" t="s">
        <v>127</v>
      </c>
    </row>
    <row r="60" spans="2:3" x14ac:dyDescent="0.25">
      <c r="B60" s="76"/>
      <c r="C60" s="77"/>
    </row>
    <row r="61" spans="2:3" x14ac:dyDescent="0.25">
      <c r="B61" s="76" t="s">
        <v>128</v>
      </c>
      <c r="C61" s="79" t="s">
        <v>129</v>
      </c>
    </row>
    <row r="62" spans="2:3" x14ac:dyDescent="0.25">
      <c r="B62" s="76"/>
      <c r="C62" s="79"/>
    </row>
    <row r="63" spans="2:3" x14ac:dyDescent="0.25">
      <c r="B63" s="76" t="s">
        <v>130</v>
      </c>
      <c r="C63" s="77" t="s">
        <v>131</v>
      </c>
    </row>
  </sheetData>
  <mergeCells count="23">
    <mergeCell ref="B57:B58"/>
    <mergeCell ref="C57:C58"/>
    <mergeCell ref="A8:K8"/>
    <mergeCell ref="A19:G19"/>
    <mergeCell ref="J6:J7"/>
    <mergeCell ref="K6:K7"/>
    <mergeCell ref="T6:U7"/>
    <mergeCell ref="L6:M7"/>
    <mergeCell ref="N6:O7"/>
    <mergeCell ref="P6:Q7"/>
    <mergeCell ref="R6:S7"/>
    <mergeCell ref="X6:Y7"/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V6:W7"/>
  </mergeCells>
  <pageMargins left="0.7" right="0.7" top="0.75" bottom="0.75" header="0.3" footer="0.3"/>
  <pageSetup paperSize="9" scale="51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6"/>
  <sheetViews>
    <sheetView topLeftCell="A43" workbookViewId="0">
      <selection activeCell="Y19" sqref="Y19"/>
    </sheetView>
  </sheetViews>
  <sheetFormatPr defaultRowHeight="15.75" x14ac:dyDescent="0.25"/>
  <cols>
    <col min="1" max="1" width="9.140625" style="10"/>
    <col min="2" max="2" width="26.140625" style="11" customWidth="1"/>
    <col min="3" max="3" width="33.5703125" style="12" customWidth="1"/>
    <col min="4" max="4" width="12.7109375" style="12" hidden="1" customWidth="1"/>
    <col min="5" max="5" width="16.28515625" style="12" hidden="1" customWidth="1"/>
    <col min="6" max="6" width="14.85546875" style="16" customWidth="1"/>
    <col min="7" max="7" width="15.7109375" style="13" customWidth="1"/>
    <col min="8" max="8" width="14.140625" style="12" hidden="1" customWidth="1"/>
    <col min="9" max="9" width="22" style="12" hidden="1" customWidth="1"/>
    <col min="10" max="10" width="19.5703125" style="12" hidden="1" customWidth="1"/>
    <col min="11" max="11" width="19" style="12" hidden="1" customWidth="1"/>
    <col min="12" max="12" width="11.140625" style="1" customWidth="1"/>
    <col min="13" max="13" width="11.28515625" style="1" customWidth="1"/>
    <col min="14" max="14" width="10" style="1" customWidth="1"/>
    <col min="15" max="15" width="10.28515625" style="1" customWidth="1"/>
    <col min="16" max="16" width="11.140625" style="1" customWidth="1"/>
    <col min="17" max="18" width="11" style="1" customWidth="1"/>
    <col min="19" max="19" width="11.140625" style="1" customWidth="1"/>
    <col min="20" max="20" width="9.140625" style="1"/>
    <col min="21" max="21" width="11.5703125" style="1" customWidth="1"/>
    <col min="22" max="22" width="8.7109375" style="1" customWidth="1"/>
    <col min="23" max="23" width="9" style="1" customWidth="1"/>
    <col min="24" max="24" width="9.140625" style="1"/>
    <col min="25" max="25" width="11.5703125" style="1" customWidth="1"/>
    <col min="26" max="16384" width="9.140625" style="1"/>
  </cols>
  <sheetData>
    <row r="1" spans="1:25" x14ac:dyDescent="0.25">
      <c r="E1" s="38"/>
      <c r="F1" s="38" t="s">
        <v>95</v>
      </c>
      <c r="G1" s="39"/>
      <c r="H1" s="38"/>
    </row>
    <row r="2" spans="1:25" x14ac:dyDescent="0.25">
      <c r="E2" s="38"/>
      <c r="F2" s="38" t="s">
        <v>86</v>
      </c>
      <c r="G2" s="39"/>
      <c r="H2" s="38"/>
    </row>
    <row r="3" spans="1:25" ht="23.25" customHeight="1" x14ac:dyDescent="0.25">
      <c r="B3" s="14"/>
      <c r="C3" s="15"/>
    </row>
    <row r="4" spans="1:25" s="2" customFormat="1" ht="31.5" customHeight="1" x14ac:dyDescent="0.2">
      <c r="A4" s="53" t="s">
        <v>85</v>
      </c>
      <c r="B4" s="53"/>
      <c r="C4" s="53"/>
      <c r="D4" s="53"/>
      <c r="E4" s="53"/>
      <c r="F4" s="53"/>
      <c r="G4" s="53"/>
      <c r="H4" s="53"/>
      <c r="I4" s="53"/>
      <c r="J4" s="17"/>
      <c r="K4" s="17"/>
    </row>
    <row r="5" spans="1:25" s="3" customFormat="1" ht="10.5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18"/>
      <c r="K5" s="18"/>
    </row>
    <row r="6" spans="1:25" ht="15.75" customHeight="1" x14ac:dyDescent="0.25">
      <c r="A6" s="55" t="s">
        <v>0</v>
      </c>
      <c r="B6" s="57" t="s">
        <v>1</v>
      </c>
      <c r="C6" s="57" t="s">
        <v>2</v>
      </c>
      <c r="D6" s="57" t="s">
        <v>3</v>
      </c>
      <c r="E6" s="58" t="s">
        <v>4</v>
      </c>
      <c r="F6" s="58" t="s">
        <v>72</v>
      </c>
      <c r="G6" s="58" t="s">
        <v>5</v>
      </c>
      <c r="H6" s="59" t="s">
        <v>6</v>
      </c>
      <c r="I6" s="60" t="s">
        <v>7</v>
      </c>
      <c r="J6" s="68" t="s">
        <v>8</v>
      </c>
      <c r="K6" s="69" t="s">
        <v>9</v>
      </c>
      <c r="L6" s="72" t="s">
        <v>91</v>
      </c>
      <c r="M6" s="73"/>
      <c r="N6" s="72" t="s">
        <v>89</v>
      </c>
      <c r="O6" s="73"/>
      <c r="P6" s="72" t="s">
        <v>92</v>
      </c>
      <c r="Q6" s="73"/>
      <c r="R6" s="72" t="s">
        <v>90</v>
      </c>
      <c r="S6" s="73"/>
      <c r="T6" s="61" t="s">
        <v>93</v>
      </c>
      <c r="U6" s="70"/>
      <c r="V6" s="61" t="s">
        <v>94</v>
      </c>
      <c r="W6" s="62"/>
      <c r="X6" s="52" t="s">
        <v>96</v>
      </c>
      <c r="Y6" s="52"/>
    </row>
    <row r="7" spans="1:25" s="2" customFormat="1" ht="48.75" customHeight="1" x14ac:dyDescent="0.2">
      <c r="A7" s="56"/>
      <c r="B7" s="57"/>
      <c r="C7" s="57"/>
      <c r="D7" s="57"/>
      <c r="E7" s="58"/>
      <c r="F7" s="58"/>
      <c r="G7" s="58"/>
      <c r="H7" s="59"/>
      <c r="I7" s="60"/>
      <c r="J7" s="68"/>
      <c r="K7" s="69"/>
      <c r="L7" s="74"/>
      <c r="M7" s="75"/>
      <c r="N7" s="74"/>
      <c r="O7" s="75"/>
      <c r="P7" s="74"/>
      <c r="Q7" s="75"/>
      <c r="R7" s="74"/>
      <c r="S7" s="75"/>
      <c r="T7" s="63"/>
      <c r="U7" s="71"/>
      <c r="V7" s="63"/>
      <c r="W7" s="64"/>
      <c r="X7" s="52"/>
      <c r="Y7" s="52"/>
    </row>
    <row r="8" spans="1:25" s="9" customFormat="1" ht="24" customHeight="1" x14ac:dyDescent="0.25">
      <c r="A8" s="65" t="s">
        <v>52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45" t="s">
        <v>87</v>
      </c>
      <c r="M8" s="45" t="s">
        <v>88</v>
      </c>
      <c r="N8" s="45" t="s">
        <v>87</v>
      </c>
      <c r="O8" s="45" t="s">
        <v>88</v>
      </c>
      <c r="P8" s="45" t="s">
        <v>87</v>
      </c>
      <c r="Q8" s="45" t="s">
        <v>88</v>
      </c>
      <c r="R8" s="45" t="s">
        <v>87</v>
      </c>
      <c r="S8" s="45" t="s">
        <v>88</v>
      </c>
      <c r="T8" s="45" t="s">
        <v>87</v>
      </c>
      <c r="U8" s="45" t="s">
        <v>88</v>
      </c>
      <c r="V8" s="45" t="s">
        <v>87</v>
      </c>
      <c r="W8" s="45" t="s">
        <v>88</v>
      </c>
      <c r="X8" s="45" t="s">
        <v>87</v>
      </c>
      <c r="Y8" s="45" t="s">
        <v>88</v>
      </c>
    </row>
    <row r="9" spans="1:25" s="9" customFormat="1" ht="60" customHeight="1" x14ac:dyDescent="0.25">
      <c r="A9" s="19">
        <v>1</v>
      </c>
      <c r="B9" s="7" t="s">
        <v>53</v>
      </c>
      <c r="C9" s="4" t="s">
        <v>54</v>
      </c>
      <c r="D9" s="6" t="s">
        <v>55</v>
      </c>
      <c r="E9" s="20">
        <v>14.45</v>
      </c>
      <c r="F9" s="7">
        <v>500</v>
      </c>
      <c r="G9" s="21">
        <f>E9*F9</f>
        <v>7225</v>
      </c>
      <c r="H9" s="7" t="s">
        <v>10</v>
      </c>
      <c r="I9" s="4" t="s">
        <v>12</v>
      </c>
      <c r="J9" s="4" t="s">
        <v>43</v>
      </c>
      <c r="K9" s="41" t="s">
        <v>44</v>
      </c>
      <c r="L9" s="44">
        <v>46.15</v>
      </c>
      <c r="M9" s="44">
        <f>F9*L9</f>
        <v>23075</v>
      </c>
      <c r="N9" s="43">
        <v>50</v>
      </c>
      <c r="O9" s="43">
        <f t="shared" ref="O9:O16" si="0">F9*N9</f>
        <v>25000</v>
      </c>
      <c r="P9" s="43"/>
      <c r="Q9" s="43"/>
      <c r="R9" s="43"/>
      <c r="S9" s="43"/>
      <c r="T9" s="43"/>
      <c r="U9" s="43"/>
      <c r="V9" s="43"/>
      <c r="W9" s="43"/>
      <c r="X9" s="43">
        <f>L9</f>
        <v>46.15</v>
      </c>
      <c r="Y9" s="43">
        <f>F9*L9</f>
        <v>23075</v>
      </c>
    </row>
    <row r="10" spans="1:25" s="9" customFormat="1" ht="58.5" customHeight="1" x14ac:dyDescent="0.25">
      <c r="A10" s="19">
        <v>2</v>
      </c>
      <c r="B10" s="4" t="s">
        <v>56</v>
      </c>
      <c r="C10" s="4" t="s">
        <v>57</v>
      </c>
      <c r="D10" s="6" t="s">
        <v>58</v>
      </c>
      <c r="E10" s="20">
        <v>93.93</v>
      </c>
      <c r="F10" s="7">
        <v>500</v>
      </c>
      <c r="G10" s="21">
        <f t="shared" ref="G10:G17" si="1">E10*F10</f>
        <v>46965</v>
      </c>
      <c r="H10" s="7" t="s">
        <v>10</v>
      </c>
      <c r="I10" s="4" t="s">
        <v>12</v>
      </c>
      <c r="J10" s="4" t="s">
        <v>43</v>
      </c>
      <c r="K10" s="41" t="s">
        <v>44</v>
      </c>
      <c r="L10" s="43"/>
      <c r="M10" s="43"/>
      <c r="N10" s="44">
        <v>450</v>
      </c>
      <c r="O10" s="44">
        <f t="shared" si="0"/>
        <v>225000</v>
      </c>
      <c r="P10" s="43"/>
      <c r="Q10" s="43"/>
      <c r="R10" s="43"/>
      <c r="S10" s="43"/>
      <c r="T10" s="43"/>
      <c r="U10" s="43"/>
      <c r="V10" s="43"/>
      <c r="W10" s="43"/>
      <c r="X10" s="43">
        <f>N10</f>
        <v>450</v>
      </c>
      <c r="Y10" s="43">
        <f>F10*X10</f>
        <v>225000</v>
      </c>
    </row>
    <row r="11" spans="1:25" s="9" customFormat="1" ht="59.25" customHeight="1" x14ac:dyDescent="0.25">
      <c r="A11" s="19">
        <v>3</v>
      </c>
      <c r="B11" s="4" t="s">
        <v>59</v>
      </c>
      <c r="C11" s="4" t="s">
        <v>60</v>
      </c>
      <c r="D11" s="6" t="s">
        <v>55</v>
      </c>
      <c r="E11" s="20">
        <v>43.63</v>
      </c>
      <c r="F11" s="7">
        <v>1300</v>
      </c>
      <c r="G11" s="21">
        <f t="shared" si="1"/>
        <v>56719</v>
      </c>
      <c r="H11" s="7" t="s">
        <v>10</v>
      </c>
      <c r="I11" s="4" t="s">
        <v>12</v>
      </c>
      <c r="J11" s="4" t="s">
        <v>43</v>
      </c>
      <c r="K11" s="41" t="s">
        <v>44</v>
      </c>
      <c r="L11" s="44">
        <v>132.5</v>
      </c>
      <c r="M11" s="44">
        <f>F11*L11</f>
        <v>172250</v>
      </c>
      <c r="N11" s="43">
        <v>160</v>
      </c>
      <c r="O11" s="43">
        <f t="shared" si="0"/>
        <v>208000</v>
      </c>
      <c r="P11" s="43"/>
      <c r="Q11" s="43"/>
      <c r="R11" s="43"/>
      <c r="S11" s="43"/>
      <c r="T11" s="43"/>
      <c r="U11" s="43"/>
      <c r="V11" s="43"/>
      <c r="W11" s="43"/>
      <c r="X11" s="43">
        <f>L11</f>
        <v>132.5</v>
      </c>
      <c r="Y11" s="43">
        <f>F11*X11</f>
        <v>172250</v>
      </c>
    </row>
    <row r="12" spans="1:25" s="9" customFormat="1" ht="57.75" customHeight="1" x14ac:dyDescent="0.25">
      <c r="A12" s="19">
        <v>4</v>
      </c>
      <c r="B12" s="4" t="s">
        <v>61</v>
      </c>
      <c r="C12" s="4" t="s">
        <v>62</v>
      </c>
      <c r="D12" s="6" t="s">
        <v>58</v>
      </c>
      <c r="E12" s="20">
        <v>28.53</v>
      </c>
      <c r="F12" s="7">
        <v>7000</v>
      </c>
      <c r="G12" s="21">
        <f t="shared" si="1"/>
        <v>199710</v>
      </c>
      <c r="H12" s="7" t="s">
        <v>10</v>
      </c>
      <c r="I12" s="4" t="s">
        <v>12</v>
      </c>
      <c r="J12" s="4" t="s">
        <v>43</v>
      </c>
      <c r="K12" s="41" t="s">
        <v>44</v>
      </c>
      <c r="L12" s="43">
        <v>62.5</v>
      </c>
      <c r="M12" s="43">
        <f>F12*L12</f>
        <v>437500</v>
      </c>
      <c r="N12" s="44">
        <v>60</v>
      </c>
      <c r="O12" s="44">
        <f t="shared" si="0"/>
        <v>420000</v>
      </c>
      <c r="P12" s="43"/>
      <c r="Q12" s="43"/>
      <c r="R12" s="43"/>
      <c r="S12" s="43"/>
      <c r="T12" s="43"/>
      <c r="U12" s="43"/>
      <c r="V12" s="43"/>
      <c r="W12" s="43"/>
      <c r="X12" s="43">
        <f>N12</f>
        <v>60</v>
      </c>
      <c r="Y12" s="43">
        <f>X12*F12</f>
        <v>420000</v>
      </c>
    </row>
    <row r="13" spans="1:25" s="9" customFormat="1" ht="54.75" customHeight="1" x14ac:dyDescent="0.25">
      <c r="A13" s="19">
        <v>5</v>
      </c>
      <c r="B13" s="22" t="s">
        <v>63</v>
      </c>
      <c r="C13" s="22" t="s">
        <v>64</v>
      </c>
      <c r="D13" s="23" t="s">
        <v>58</v>
      </c>
      <c r="E13" s="24">
        <v>9.44</v>
      </c>
      <c r="F13" s="25">
        <v>1500</v>
      </c>
      <c r="G13" s="21">
        <f t="shared" si="1"/>
        <v>14160</v>
      </c>
      <c r="H13" s="7" t="s">
        <v>10</v>
      </c>
      <c r="I13" s="4" t="s">
        <v>12</v>
      </c>
      <c r="J13" s="4" t="s">
        <v>43</v>
      </c>
      <c r="K13" s="41" t="s">
        <v>44</v>
      </c>
      <c r="L13" s="43"/>
      <c r="M13" s="43"/>
      <c r="N13" s="44">
        <v>50</v>
      </c>
      <c r="O13" s="44">
        <f t="shared" si="0"/>
        <v>75000</v>
      </c>
      <c r="P13" s="43"/>
      <c r="Q13" s="43"/>
      <c r="R13" s="43"/>
      <c r="S13" s="43"/>
      <c r="T13" s="43"/>
      <c r="U13" s="43"/>
      <c r="V13" s="43"/>
      <c r="W13" s="43"/>
      <c r="X13" s="43">
        <f>N13</f>
        <v>50</v>
      </c>
      <c r="Y13" s="43">
        <f>X13*F13</f>
        <v>75000</v>
      </c>
    </row>
    <row r="14" spans="1:25" s="9" customFormat="1" ht="57" customHeight="1" x14ac:dyDescent="0.25">
      <c r="A14" s="19">
        <v>6</v>
      </c>
      <c r="B14" s="4" t="s">
        <v>65</v>
      </c>
      <c r="C14" s="4" t="s">
        <v>66</v>
      </c>
      <c r="D14" s="6" t="s">
        <v>55</v>
      </c>
      <c r="E14" s="20">
        <v>38.47</v>
      </c>
      <c r="F14" s="7">
        <v>500</v>
      </c>
      <c r="G14" s="21">
        <f t="shared" si="1"/>
        <v>19235</v>
      </c>
      <c r="H14" s="7" t="s">
        <v>10</v>
      </c>
      <c r="I14" s="4" t="s">
        <v>12</v>
      </c>
      <c r="J14" s="4" t="s">
        <v>43</v>
      </c>
      <c r="K14" s="41" t="s">
        <v>44</v>
      </c>
      <c r="L14" s="44">
        <v>64.900000000000006</v>
      </c>
      <c r="M14" s="44">
        <f>F14*L14</f>
        <v>32450.000000000004</v>
      </c>
      <c r="N14" s="43">
        <v>70</v>
      </c>
      <c r="O14" s="43">
        <f t="shared" si="0"/>
        <v>35000</v>
      </c>
      <c r="P14" s="43"/>
      <c r="Q14" s="43"/>
      <c r="R14" s="43"/>
      <c r="S14" s="43"/>
      <c r="T14" s="43"/>
      <c r="U14" s="43"/>
      <c r="V14" s="43"/>
      <c r="W14" s="43"/>
      <c r="X14" s="43">
        <f>L14</f>
        <v>64.900000000000006</v>
      </c>
      <c r="Y14" s="43">
        <f>F14*L14</f>
        <v>32450.000000000004</v>
      </c>
    </row>
    <row r="15" spans="1:25" s="9" customFormat="1" ht="57" customHeight="1" x14ac:dyDescent="0.25">
      <c r="A15" s="19">
        <v>7</v>
      </c>
      <c r="B15" s="4" t="s">
        <v>67</v>
      </c>
      <c r="C15" s="4" t="s">
        <v>68</v>
      </c>
      <c r="D15" s="6" t="s">
        <v>58</v>
      </c>
      <c r="E15" s="20">
        <v>7.93</v>
      </c>
      <c r="F15" s="7">
        <v>100</v>
      </c>
      <c r="G15" s="21">
        <f t="shared" si="1"/>
        <v>793</v>
      </c>
      <c r="H15" s="7" t="s">
        <v>10</v>
      </c>
      <c r="I15" s="4" t="s">
        <v>12</v>
      </c>
      <c r="J15" s="4" t="s">
        <v>43</v>
      </c>
      <c r="K15" s="41" t="s">
        <v>44</v>
      </c>
      <c r="L15" s="43"/>
      <c r="M15" s="43"/>
      <c r="N15" s="44">
        <v>14</v>
      </c>
      <c r="O15" s="44">
        <f t="shared" si="0"/>
        <v>1400</v>
      </c>
      <c r="P15" s="43"/>
      <c r="Q15" s="43"/>
      <c r="R15" s="43"/>
      <c r="S15" s="43"/>
      <c r="T15" s="43"/>
      <c r="U15" s="43"/>
      <c r="V15" s="43"/>
      <c r="W15" s="43"/>
      <c r="X15" s="43">
        <f>N15</f>
        <v>14</v>
      </c>
      <c r="Y15" s="43">
        <f>F15*X15</f>
        <v>1400</v>
      </c>
    </row>
    <row r="16" spans="1:25" s="9" customFormat="1" ht="58.5" customHeight="1" x14ac:dyDescent="0.25">
      <c r="A16" s="19">
        <v>9</v>
      </c>
      <c r="B16" s="4" t="s">
        <v>73</v>
      </c>
      <c r="C16" s="4" t="s">
        <v>62</v>
      </c>
      <c r="D16" s="6" t="s">
        <v>58</v>
      </c>
      <c r="E16" s="20">
        <v>22.96</v>
      </c>
      <c r="F16" s="7">
        <v>7000</v>
      </c>
      <c r="G16" s="21">
        <f t="shared" si="1"/>
        <v>160720</v>
      </c>
      <c r="H16" s="7" t="s">
        <v>10</v>
      </c>
      <c r="I16" s="4" t="s">
        <v>12</v>
      </c>
      <c r="J16" s="4" t="s">
        <v>43</v>
      </c>
      <c r="K16" s="41" t="s">
        <v>44</v>
      </c>
      <c r="L16" s="44">
        <v>29.5</v>
      </c>
      <c r="M16" s="44">
        <f>F16*L16</f>
        <v>206500</v>
      </c>
      <c r="N16" s="43">
        <v>33</v>
      </c>
      <c r="O16" s="43">
        <f t="shared" si="0"/>
        <v>231000</v>
      </c>
      <c r="P16" s="43"/>
      <c r="Q16" s="43"/>
      <c r="R16" s="43"/>
      <c r="S16" s="43"/>
      <c r="T16" s="43"/>
      <c r="U16" s="43"/>
      <c r="V16" s="43"/>
      <c r="W16" s="43"/>
      <c r="X16" s="43">
        <f>L16</f>
        <v>29.5</v>
      </c>
      <c r="Y16" s="43">
        <f>F16*X16</f>
        <v>206500</v>
      </c>
    </row>
    <row r="17" spans="1:26" s="9" customFormat="1" ht="60" x14ac:dyDescent="0.25">
      <c r="A17" s="26">
        <v>10</v>
      </c>
      <c r="B17" s="4" t="s">
        <v>69</v>
      </c>
      <c r="C17" s="4" t="s">
        <v>70</v>
      </c>
      <c r="D17" s="6" t="s">
        <v>71</v>
      </c>
      <c r="E17" s="7">
        <v>477.92</v>
      </c>
      <c r="F17" s="7">
        <v>12000</v>
      </c>
      <c r="G17" s="27">
        <f t="shared" si="1"/>
        <v>5735040</v>
      </c>
      <c r="H17" s="7" t="s">
        <v>10</v>
      </c>
      <c r="I17" s="4" t="s">
        <v>12</v>
      </c>
      <c r="J17" s="4" t="s">
        <v>40</v>
      </c>
      <c r="K17" s="41" t="s">
        <v>14</v>
      </c>
      <c r="L17" s="43">
        <v>477</v>
      </c>
      <c r="M17" s="43">
        <f>F17*L17</f>
        <v>5724000</v>
      </c>
      <c r="N17" s="43"/>
      <c r="O17" s="43"/>
      <c r="P17" s="43"/>
      <c r="Q17" s="43"/>
      <c r="R17" s="43"/>
      <c r="S17" s="43"/>
      <c r="T17" s="43"/>
      <c r="U17" s="43"/>
      <c r="V17" s="44">
        <v>422</v>
      </c>
      <c r="W17" s="44">
        <f>F17*V17</f>
        <v>5064000</v>
      </c>
      <c r="X17" s="43">
        <f>V17</f>
        <v>422</v>
      </c>
      <c r="Y17" s="43">
        <f>X17*F17</f>
        <v>5064000</v>
      </c>
    </row>
    <row r="18" spans="1:26" ht="33" customHeight="1" x14ac:dyDescent="0.25">
      <c r="A18" s="28"/>
      <c r="B18" s="29" t="s">
        <v>11</v>
      </c>
      <c r="C18" s="30"/>
      <c r="D18" s="30"/>
      <c r="E18" s="30"/>
      <c r="F18" s="31"/>
      <c r="G18" s="32">
        <f>SUM(G9:G17)</f>
        <v>6240567</v>
      </c>
      <c r="H18" s="30"/>
      <c r="I18" s="33"/>
      <c r="J18" s="33"/>
      <c r="K18" s="42"/>
      <c r="L18" s="40"/>
      <c r="M18" s="44">
        <f>M9+M11+M14+M16</f>
        <v>434275</v>
      </c>
      <c r="N18" s="40"/>
      <c r="O18" s="44">
        <f>O10+O12+O13+O15</f>
        <v>721400</v>
      </c>
      <c r="P18" s="40"/>
      <c r="Q18" s="40"/>
      <c r="R18" s="40"/>
      <c r="S18" s="40"/>
      <c r="T18" s="40"/>
      <c r="U18" s="40"/>
      <c r="V18" s="40"/>
      <c r="W18" s="44">
        <f>W17</f>
        <v>5064000</v>
      </c>
      <c r="X18" s="40"/>
      <c r="Y18" s="49">
        <f>SUM(Y9:Y17)</f>
        <v>6219675</v>
      </c>
      <c r="Z18" s="1">
        <f>M18+O18+W18</f>
        <v>6219675</v>
      </c>
    </row>
    <row r="19" spans="1:26" s="9" customFormat="1" ht="33" customHeight="1" x14ac:dyDescent="0.25">
      <c r="A19" s="67" t="s">
        <v>15</v>
      </c>
      <c r="B19" s="67"/>
      <c r="C19" s="67"/>
      <c r="D19" s="67"/>
      <c r="E19" s="67"/>
      <c r="F19" s="67"/>
      <c r="G19" s="67"/>
      <c r="H19" s="47"/>
      <c r="I19" s="48"/>
      <c r="J19" s="48"/>
      <c r="K19" s="48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50"/>
      <c r="Y19" s="50"/>
    </row>
    <row r="20" spans="1:26" s="9" customFormat="1" ht="60.75" customHeight="1" x14ac:dyDescent="0.25">
      <c r="A20" s="19">
        <v>1</v>
      </c>
      <c r="B20" s="4" t="s">
        <v>41</v>
      </c>
      <c r="C20" s="5" t="s">
        <v>42</v>
      </c>
      <c r="D20" s="6" t="s">
        <v>13</v>
      </c>
      <c r="E20" s="7">
        <v>89.46</v>
      </c>
      <c r="F20" s="7">
        <v>4000</v>
      </c>
      <c r="G20" s="21">
        <f t="shared" ref="G20:G44" si="2">E20*F20</f>
        <v>357840</v>
      </c>
      <c r="H20" s="7" t="s">
        <v>10</v>
      </c>
      <c r="I20" s="4" t="s">
        <v>12</v>
      </c>
      <c r="J20" s="4" t="s">
        <v>43</v>
      </c>
      <c r="K20" s="41" t="s">
        <v>44</v>
      </c>
      <c r="L20" s="44">
        <v>145</v>
      </c>
      <c r="M20" s="44">
        <f>F20*L20</f>
        <v>580000</v>
      </c>
      <c r="N20" s="43">
        <v>150</v>
      </c>
      <c r="O20" s="43">
        <f t="shared" ref="O20:O25" si="3">F20*N20</f>
        <v>600000</v>
      </c>
      <c r="P20" s="43"/>
      <c r="Q20" s="43"/>
      <c r="R20" s="43"/>
      <c r="S20" s="43"/>
      <c r="T20" s="43"/>
      <c r="U20" s="43"/>
      <c r="V20" s="43"/>
      <c r="W20" s="43"/>
      <c r="X20" s="43">
        <f>L20</f>
        <v>145</v>
      </c>
      <c r="Y20" s="43">
        <f>F20*L20</f>
        <v>580000</v>
      </c>
    </row>
    <row r="21" spans="1:26" s="9" customFormat="1" ht="60" x14ac:dyDescent="0.25">
      <c r="A21" s="19">
        <v>2</v>
      </c>
      <c r="B21" s="4" t="s">
        <v>41</v>
      </c>
      <c r="C21" s="5" t="s">
        <v>45</v>
      </c>
      <c r="D21" s="8" t="s">
        <v>13</v>
      </c>
      <c r="E21" s="7">
        <v>13.3</v>
      </c>
      <c r="F21" s="7">
        <v>102000</v>
      </c>
      <c r="G21" s="21">
        <f t="shared" si="2"/>
        <v>1356600</v>
      </c>
      <c r="H21" s="7" t="s">
        <v>10</v>
      </c>
      <c r="I21" s="4" t="s">
        <v>12</v>
      </c>
      <c r="J21" s="4" t="s">
        <v>43</v>
      </c>
      <c r="K21" s="41" t="s">
        <v>44</v>
      </c>
      <c r="L21" s="44">
        <v>18.8</v>
      </c>
      <c r="M21" s="44">
        <f>F21*L21</f>
        <v>1917600</v>
      </c>
      <c r="N21" s="43">
        <v>19.5</v>
      </c>
      <c r="O21" s="43">
        <f t="shared" si="3"/>
        <v>1989000</v>
      </c>
      <c r="P21" s="43"/>
      <c r="Q21" s="43"/>
      <c r="R21" s="43"/>
      <c r="S21" s="43"/>
      <c r="T21" s="43"/>
      <c r="U21" s="43"/>
      <c r="V21" s="43"/>
      <c r="W21" s="43"/>
      <c r="X21" s="43">
        <f>L21</f>
        <v>18.8</v>
      </c>
      <c r="Y21" s="43">
        <f>F21*L21</f>
        <v>1917600</v>
      </c>
    </row>
    <row r="22" spans="1:26" s="9" customFormat="1" ht="60" x14ac:dyDescent="0.25">
      <c r="A22" s="19">
        <v>3</v>
      </c>
      <c r="B22" s="4" t="s">
        <v>41</v>
      </c>
      <c r="C22" s="5" t="s">
        <v>46</v>
      </c>
      <c r="D22" s="6" t="s">
        <v>13</v>
      </c>
      <c r="E22" s="7">
        <v>19.75</v>
      </c>
      <c r="F22" s="7">
        <v>100000</v>
      </c>
      <c r="G22" s="21">
        <f t="shared" si="2"/>
        <v>1975000</v>
      </c>
      <c r="H22" s="7" t="s">
        <v>10</v>
      </c>
      <c r="I22" s="4" t="s">
        <v>12</v>
      </c>
      <c r="J22" s="4" t="s">
        <v>43</v>
      </c>
      <c r="K22" s="41" t="s">
        <v>44</v>
      </c>
      <c r="L22" s="44">
        <v>24.1</v>
      </c>
      <c r="M22" s="44">
        <f>F22*L22</f>
        <v>2410000</v>
      </c>
      <c r="N22" s="43">
        <v>25</v>
      </c>
      <c r="O22" s="43">
        <f t="shared" si="3"/>
        <v>2500000</v>
      </c>
      <c r="P22" s="43"/>
      <c r="Q22" s="43"/>
      <c r="R22" s="43"/>
      <c r="S22" s="43"/>
      <c r="T22" s="43"/>
      <c r="U22" s="43"/>
      <c r="V22" s="43"/>
      <c r="W22" s="43"/>
      <c r="X22" s="43">
        <f>L22</f>
        <v>24.1</v>
      </c>
      <c r="Y22" s="43">
        <f>F22*X22</f>
        <v>2410000</v>
      </c>
    </row>
    <row r="23" spans="1:26" s="9" customFormat="1" ht="60" x14ac:dyDescent="0.25">
      <c r="A23" s="19">
        <v>4</v>
      </c>
      <c r="B23" s="4" t="s">
        <v>41</v>
      </c>
      <c r="C23" s="5" t="s">
        <v>47</v>
      </c>
      <c r="D23" s="6" t="s">
        <v>13</v>
      </c>
      <c r="E23" s="7">
        <v>31.08</v>
      </c>
      <c r="F23" s="7">
        <v>90000</v>
      </c>
      <c r="G23" s="21">
        <f t="shared" si="2"/>
        <v>2797200</v>
      </c>
      <c r="H23" s="7" t="s">
        <v>10</v>
      </c>
      <c r="I23" s="4" t="s">
        <v>12</v>
      </c>
      <c r="J23" s="4" t="s">
        <v>43</v>
      </c>
      <c r="K23" s="41" t="s">
        <v>44</v>
      </c>
      <c r="L23" s="44">
        <v>39.299999999999997</v>
      </c>
      <c r="M23" s="44">
        <f>F23*L23</f>
        <v>3536999.9999999995</v>
      </c>
      <c r="N23" s="43">
        <v>42</v>
      </c>
      <c r="O23" s="43">
        <f t="shared" si="3"/>
        <v>3780000</v>
      </c>
      <c r="P23" s="43"/>
      <c r="Q23" s="43"/>
      <c r="R23" s="43"/>
      <c r="S23" s="43"/>
      <c r="T23" s="43"/>
      <c r="U23" s="43"/>
      <c r="V23" s="43"/>
      <c r="W23" s="43"/>
      <c r="X23" s="43">
        <f>L23</f>
        <v>39.299999999999997</v>
      </c>
      <c r="Y23" s="43">
        <f>F23*X23</f>
        <v>3536999.9999999995</v>
      </c>
    </row>
    <row r="24" spans="1:26" s="9" customFormat="1" ht="90" x14ac:dyDescent="0.25">
      <c r="A24" s="19">
        <v>5</v>
      </c>
      <c r="B24" s="4" t="s">
        <v>48</v>
      </c>
      <c r="C24" s="4" t="s">
        <v>49</v>
      </c>
      <c r="D24" s="6" t="s">
        <v>13</v>
      </c>
      <c r="E24" s="7">
        <v>80.012799999999999</v>
      </c>
      <c r="F24" s="7">
        <v>4000</v>
      </c>
      <c r="G24" s="21">
        <f t="shared" si="2"/>
        <v>320051.20000000001</v>
      </c>
      <c r="H24" s="7" t="s">
        <v>10</v>
      </c>
      <c r="I24" s="4" t="s">
        <v>12</v>
      </c>
      <c r="J24" s="4" t="s">
        <v>43</v>
      </c>
      <c r="K24" s="41" t="s">
        <v>44</v>
      </c>
      <c r="L24" s="43">
        <v>145</v>
      </c>
      <c r="M24" s="43">
        <f>F24*L24</f>
        <v>580000</v>
      </c>
      <c r="N24" s="44">
        <v>120</v>
      </c>
      <c r="O24" s="44">
        <f>F24*N24</f>
        <v>480000</v>
      </c>
      <c r="P24" s="43"/>
      <c r="Q24" s="43"/>
      <c r="R24" s="43"/>
      <c r="S24" s="43"/>
      <c r="T24" s="43"/>
      <c r="U24" s="43"/>
      <c r="V24" s="43"/>
      <c r="W24" s="43"/>
      <c r="X24" s="43">
        <f>N24</f>
        <v>120</v>
      </c>
      <c r="Y24" s="43">
        <f>F24*N24</f>
        <v>480000</v>
      </c>
    </row>
    <row r="25" spans="1:26" s="9" customFormat="1" ht="105" x14ac:dyDescent="0.25">
      <c r="A25" s="19">
        <v>6</v>
      </c>
      <c r="B25" s="7" t="s">
        <v>50</v>
      </c>
      <c r="C25" s="4" t="s">
        <v>51</v>
      </c>
      <c r="D25" s="6" t="s">
        <v>13</v>
      </c>
      <c r="E25" s="7">
        <v>16.97</v>
      </c>
      <c r="F25" s="7">
        <v>2000</v>
      </c>
      <c r="G25" s="21">
        <f t="shared" si="2"/>
        <v>33940</v>
      </c>
      <c r="H25" s="7" t="s">
        <v>10</v>
      </c>
      <c r="I25" s="4" t="s">
        <v>12</v>
      </c>
      <c r="J25" s="4" t="s">
        <v>43</v>
      </c>
      <c r="K25" s="41" t="s">
        <v>44</v>
      </c>
      <c r="L25" s="43"/>
      <c r="M25" s="43"/>
      <c r="N25" s="44">
        <v>29</v>
      </c>
      <c r="O25" s="44">
        <f t="shared" si="3"/>
        <v>58000</v>
      </c>
      <c r="P25" s="43"/>
      <c r="Q25" s="43"/>
      <c r="R25" s="43"/>
      <c r="S25" s="43"/>
      <c r="T25" s="43"/>
      <c r="U25" s="43"/>
      <c r="V25" s="43"/>
      <c r="W25" s="43"/>
      <c r="X25" s="43">
        <f>N25</f>
        <v>29</v>
      </c>
      <c r="Y25" s="43">
        <f>F25*X25</f>
        <v>58000</v>
      </c>
    </row>
    <row r="26" spans="1:26" s="9" customFormat="1" ht="60" x14ac:dyDescent="0.25">
      <c r="A26" s="19">
        <v>7</v>
      </c>
      <c r="B26" s="4" t="s">
        <v>16</v>
      </c>
      <c r="C26" s="4" t="s">
        <v>84</v>
      </c>
      <c r="D26" s="6" t="s">
        <v>13</v>
      </c>
      <c r="E26" s="7">
        <v>1795</v>
      </c>
      <c r="F26" s="34">
        <v>60</v>
      </c>
      <c r="G26" s="27">
        <f t="shared" si="2"/>
        <v>107700</v>
      </c>
      <c r="H26" s="7" t="s">
        <v>10</v>
      </c>
      <c r="I26" s="4" t="s">
        <v>12</v>
      </c>
      <c r="J26" s="4" t="s">
        <v>40</v>
      </c>
      <c r="K26" s="41" t="s">
        <v>14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6" s="9" customFormat="1" ht="60" x14ac:dyDescent="0.25">
      <c r="A27" s="19">
        <v>8</v>
      </c>
      <c r="B27" s="4" t="s">
        <v>17</v>
      </c>
      <c r="C27" s="4" t="s">
        <v>17</v>
      </c>
      <c r="D27" s="6" t="s">
        <v>13</v>
      </c>
      <c r="E27" s="7">
        <v>945</v>
      </c>
      <c r="F27" s="34">
        <v>60</v>
      </c>
      <c r="G27" s="27">
        <f t="shared" si="2"/>
        <v>56700</v>
      </c>
      <c r="H27" s="7" t="s">
        <v>10</v>
      </c>
      <c r="I27" s="4" t="s">
        <v>12</v>
      </c>
      <c r="J27" s="4" t="s">
        <v>40</v>
      </c>
      <c r="K27" s="41" t="s">
        <v>14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6" s="9" customFormat="1" ht="87" customHeight="1" x14ac:dyDescent="0.25">
      <c r="A28" s="19">
        <v>9</v>
      </c>
      <c r="B28" s="4" t="s">
        <v>18</v>
      </c>
      <c r="C28" s="4" t="s">
        <v>19</v>
      </c>
      <c r="D28" s="6" t="s">
        <v>20</v>
      </c>
      <c r="E28" s="7">
        <v>1900</v>
      </c>
      <c r="F28" s="34">
        <v>150</v>
      </c>
      <c r="G28" s="27">
        <f t="shared" si="2"/>
        <v>285000</v>
      </c>
      <c r="H28" s="7" t="s">
        <v>10</v>
      </c>
      <c r="I28" s="4" t="s">
        <v>12</v>
      </c>
      <c r="J28" s="4" t="s">
        <v>40</v>
      </c>
      <c r="K28" s="41" t="s">
        <v>14</v>
      </c>
      <c r="L28" s="44">
        <v>1900</v>
      </c>
      <c r="M28" s="44">
        <f>F28*L28</f>
        <v>285000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>
        <f>L28</f>
        <v>1900</v>
      </c>
      <c r="Y28" s="43">
        <f>F28*X28</f>
        <v>285000</v>
      </c>
    </row>
    <row r="29" spans="1:26" s="9" customFormat="1" ht="105" x14ac:dyDescent="0.25">
      <c r="A29" s="19">
        <v>10</v>
      </c>
      <c r="B29" s="4" t="s">
        <v>21</v>
      </c>
      <c r="C29" s="4" t="s">
        <v>78</v>
      </c>
      <c r="D29" s="6" t="s">
        <v>13</v>
      </c>
      <c r="E29" s="7">
        <v>4800</v>
      </c>
      <c r="F29" s="34">
        <v>11</v>
      </c>
      <c r="G29" s="27">
        <f t="shared" si="2"/>
        <v>52800</v>
      </c>
      <c r="H29" s="7" t="s">
        <v>10</v>
      </c>
      <c r="I29" s="4" t="s">
        <v>12</v>
      </c>
      <c r="J29" s="4" t="s">
        <v>40</v>
      </c>
      <c r="K29" s="41" t="s">
        <v>14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6" s="9" customFormat="1" ht="135" x14ac:dyDescent="0.25">
      <c r="A30" s="19">
        <v>11</v>
      </c>
      <c r="B30" s="4" t="s">
        <v>21</v>
      </c>
      <c r="C30" s="4" t="s">
        <v>79</v>
      </c>
      <c r="D30" s="6" t="s">
        <v>13</v>
      </c>
      <c r="E30" s="7">
        <v>10100</v>
      </c>
      <c r="F30" s="34">
        <v>17</v>
      </c>
      <c r="G30" s="27">
        <f t="shared" si="2"/>
        <v>171700</v>
      </c>
      <c r="H30" s="7" t="s">
        <v>10</v>
      </c>
      <c r="I30" s="4" t="s">
        <v>12</v>
      </c>
      <c r="J30" s="4" t="s">
        <v>40</v>
      </c>
      <c r="K30" s="41" t="s">
        <v>14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6" s="9" customFormat="1" ht="60" x14ac:dyDescent="0.25">
      <c r="A31" s="19">
        <v>12</v>
      </c>
      <c r="B31" s="4" t="s">
        <v>22</v>
      </c>
      <c r="C31" s="4" t="s">
        <v>81</v>
      </c>
      <c r="D31" s="6" t="s">
        <v>23</v>
      </c>
      <c r="E31" s="7">
        <v>1590</v>
      </c>
      <c r="F31" s="34">
        <v>8</v>
      </c>
      <c r="G31" s="27">
        <f t="shared" si="2"/>
        <v>12720</v>
      </c>
      <c r="H31" s="7" t="s">
        <v>10</v>
      </c>
      <c r="I31" s="4" t="s">
        <v>12</v>
      </c>
      <c r="J31" s="4" t="s">
        <v>40</v>
      </c>
      <c r="K31" s="41" t="s">
        <v>14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6" s="9" customFormat="1" ht="60" x14ac:dyDescent="0.25">
      <c r="A32" s="19">
        <v>13</v>
      </c>
      <c r="B32" s="4" t="s">
        <v>24</v>
      </c>
      <c r="C32" s="4" t="s">
        <v>82</v>
      </c>
      <c r="D32" s="35" t="s">
        <v>13</v>
      </c>
      <c r="E32" s="7">
        <v>22000</v>
      </c>
      <c r="F32" s="34">
        <v>2</v>
      </c>
      <c r="G32" s="27">
        <f t="shared" si="2"/>
        <v>44000</v>
      </c>
      <c r="H32" s="7" t="s">
        <v>10</v>
      </c>
      <c r="I32" s="4" t="s">
        <v>12</v>
      </c>
      <c r="J32" s="4" t="s">
        <v>40</v>
      </c>
      <c r="K32" s="41" t="s">
        <v>14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s="9" customFormat="1" ht="60" x14ac:dyDescent="0.25">
      <c r="A33" s="19">
        <v>14</v>
      </c>
      <c r="B33" s="36" t="s">
        <v>26</v>
      </c>
      <c r="C33" s="7" t="s">
        <v>27</v>
      </c>
      <c r="D33" s="6" t="s">
        <v>13</v>
      </c>
      <c r="E33" s="7">
        <v>4500</v>
      </c>
      <c r="F33" s="34">
        <v>1200</v>
      </c>
      <c r="G33" s="27">
        <f t="shared" si="2"/>
        <v>5400000</v>
      </c>
      <c r="H33" s="7" t="s">
        <v>10</v>
      </c>
      <c r="I33" s="4" t="s">
        <v>12</v>
      </c>
      <c r="J33" s="4" t="s">
        <v>40</v>
      </c>
      <c r="K33" s="41" t="s">
        <v>14</v>
      </c>
      <c r="L33" s="43"/>
      <c r="M33" s="43"/>
      <c r="N33" s="43"/>
      <c r="O33" s="43"/>
      <c r="P33" s="43"/>
      <c r="Q33" s="43"/>
      <c r="R33" s="44">
        <v>4500</v>
      </c>
      <c r="S33" s="44">
        <f>F33*R33</f>
        <v>5400000</v>
      </c>
      <c r="T33" s="43"/>
      <c r="U33" s="43"/>
      <c r="V33" s="43"/>
      <c r="W33" s="43"/>
      <c r="X33" s="43">
        <f>R33</f>
        <v>4500</v>
      </c>
      <c r="Y33" s="43">
        <f>F33*X33</f>
        <v>5400000</v>
      </c>
    </row>
    <row r="34" spans="1:25" s="9" customFormat="1" ht="78" customHeight="1" x14ac:dyDescent="0.25">
      <c r="A34" s="19">
        <v>15</v>
      </c>
      <c r="B34" s="36" t="s">
        <v>28</v>
      </c>
      <c r="C34" s="7" t="s">
        <v>27</v>
      </c>
      <c r="D34" s="6" t="s">
        <v>13</v>
      </c>
      <c r="E34" s="7">
        <v>4500</v>
      </c>
      <c r="F34" s="34">
        <v>1200</v>
      </c>
      <c r="G34" s="27">
        <f t="shared" si="2"/>
        <v>5400000</v>
      </c>
      <c r="H34" s="7" t="s">
        <v>10</v>
      </c>
      <c r="I34" s="4" t="s">
        <v>12</v>
      </c>
      <c r="J34" s="4" t="s">
        <v>40</v>
      </c>
      <c r="K34" s="41" t="s">
        <v>14</v>
      </c>
      <c r="L34" s="43"/>
      <c r="M34" s="43"/>
      <c r="N34" s="43"/>
      <c r="O34" s="43"/>
      <c r="P34" s="43"/>
      <c r="Q34" s="43"/>
      <c r="R34" s="44">
        <v>4500</v>
      </c>
      <c r="S34" s="44">
        <f>F34*R34</f>
        <v>5400000</v>
      </c>
      <c r="T34" s="43"/>
      <c r="U34" s="43"/>
      <c r="V34" s="43"/>
      <c r="W34" s="43"/>
      <c r="X34" s="43">
        <f>R34</f>
        <v>4500</v>
      </c>
      <c r="Y34" s="43">
        <f>F34*X34</f>
        <v>5400000</v>
      </c>
    </row>
    <row r="35" spans="1:25" s="9" customFormat="1" ht="135" x14ac:dyDescent="0.25">
      <c r="A35" s="19">
        <v>16</v>
      </c>
      <c r="B35" s="37" t="s">
        <v>29</v>
      </c>
      <c r="C35" s="4" t="s">
        <v>30</v>
      </c>
      <c r="D35" s="6" t="s">
        <v>13</v>
      </c>
      <c r="E35" s="7">
        <v>35000</v>
      </c>
      <c r="F35" s="34">
        <v>20</v>
      </c>
      <c r="G35" s="27">
        <f t="shared" si="2"/>
        <v>700000</v>
      </c>
      <c r="H35" s="7" t="s">
        <v>10</v>
      </c>
      <c r="I35" s="4" t="s">
        <v>12</v>
      </c>
      <c r="J35" s="4" t="s">
        <v>40</v>
      </c>
      <c r="K35" s="41" t="s">
        <v>14</v>
      </c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s="9" customFormat="1" ht="75" customHeight="1" x14ac:dyDescent="0.25">
      <c r="A36" s="19">
        <v>17</v>
      </c>
      <c r="B36" s="7" t="s">
        <v>31</v>
      </c>
      <c r="C36" s="4" t="s">
        <v>83</v>
      </c>
      <c r="D36" s="6" t="s">
        <v>13</v>
      </c>
      <c r="E36" s="7">
        <v>3600</v>
      </c>
      <c r="F36" s="34">
        <v>15</v>
      </c>
      <c r="G36" s="27">
        <f t="shared" si="2"/>
        <v>54000</v>
      </c>
      <c r="H36" s="7" t="s">
        <v>10</v>
      </c>
      <c r="I36" s="4" t="s">
        <v>12</v>
      </c>
      <c r="J36" s="4" t="s">
        <v>40</v>
      </c>
      <c r="K36" s="41" t="s">
        <v>14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s="9" customFormat="1" ht="78" customHeight="1" x14ac:dyDescent="0.25">
      <c r="A37" s="19">
        <v>18</v>
      </c>
      <c r="B37" s="7" t="s">
        <v>32</v>
      </c>
      <c r="C37" s="4" t="s">
        <v>80</v>
      </c>
      <c r="D37" s="6" t="s">
        <v>13</v>
      </c>
      <c r="E37" s="7">
        <v>250</v>
      </c>
      <c r="F37" s="34">
        <v>34</v>
      </c>
      <c r="G37" s="27">
        <f t="shared" si="2"/>
        <v>8500</v>
      </c>
      <c r="H37" s="7" t="s">
        <v>10</v>
      </c>
      <c r="I37" s="4" t="s">
        <v>12</v>
      </c>
      <c r="J37" s="4" t="s">
        <v>40</v>
      </c>
      <c r="K37" s="41" t="s">
        <v>14</v>
      </c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s="9" customFormat="1" ht="69" customHeight="1" x14ac:dyDescent="0.25">
      <c r="A38" s="19">
        <v>19</v>
      </c>
      <c r="B38" s="4" t="s">
        <v>33</v>
      </c>
      <c r="C38" s="4" t="s">
        <v>33</v>
      </c>
      <c r="D38" s="6" t="s">
        <v>13</v>
      </c>
      <c r="E38" s="7">
        <v>989.6</v>
      </c>
      <c r="F38" s="34">
        <v>500</v>
      </c>
      <c r="G38" s="27">
        <f t="shared" si="2"/>
        <v>494800</v>
      </c>
      <c r="H38" s="7" t="s">
        <v>10</v>
      </c>
      <c r="I38" s="4" t="s">
        <v>12</v>
      </c>
      <c r="J38" s="4" t="s">
        <v>40</v>
      </c>
      <c r="K38" s="41" t="s">
        <v>14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s="9" customFormat="1" ht="45" customHeight="1" x14ac:dyDescent="0.25">
      <c r="A39" s="19">
        <v>20</v>
      </c>
      <c r="B39" s="4" t="s">
        <v>34</v>
      </c>
      <c r="C39" s="4" t="s">
        <v>35</v>
      </c>
      <c r="D39" s="6" t="s">
        <v>25</v>
      </c>
      <c r="E39" s="7">
        <v>1600</v>
      </c>
      <c r="F39" s="34">
        <v>3000</v>
      </c>
      <c r="G39" s="27">
        <f t="shared" si="2"/>
        <v>4800000</v>
      </c>
      <c r="H39" s="7" t="s">
        <v>10</v>
      </c>
      <c r="I39" s="4" t="s">
        <v>12</v>
      </c>
      <c r="J39" s="4" t="s">
        <v>40</v>
      </c>
      <c r="K39" s="41" t="s">
        <v>14</v>
      </c>
      <c r="L39" s="43"/>
      <c r="M39" s="43"/>
      <c r="N39" s="43"/>
      <c r="O39" s="43"/>
      <c r="P39" s="44">
        <v>1600</v>
      </c>
      <c r="Q39" s="44">
        <f>F39*P39</f>
        <v>4800000</v>
      </c>
      <c r="R39" s="43"/>
      <c r="S39" s="43"/>
      <c r="T39" s="43"/>
      <c r="U39" s="43"/>
      <c r="V39" s="43"/>
      <c r="W39" s="43"/>
      <c r="X39" s="43">
        <f>P39</f>
        <v>1600</v>
      </c>
      <c r="Y39" s="43">
        <f>F39*X39</f>
        <v>4800000</v>
      </c>
    </row>
    <row r="40" spans="1:25" s="9" customFormat="1" ht="71.25" customHeight="1" x14ac:dyDescent="0.25">
      <c r="A40" s="19">
        <v>21</v>
      </c>
      <c r="B40" s="7" t="s">
        <v>74</v>
      </c>
      <c r="C40" s="4" t="s">
        <v>76</v>
      </c>
      <c r="D40" s="6" t="s">
        <v>13</v>
      </c>
      <c r="E40" s="7">
        <v>589</v>
      </c>
      <c r="F40" s="34">
        <v>500</v>
      </c>
      <c r="G40" s="27">
        <f t="shared" si="2"/>
        <v>294500</v>
      </c>
      <c r="H40" s="7" t="s">
        <v>10</v>
      </c>
      <c r="I40" s="4" t="s">
        <v>12</v>
      </c>
      <c r="J40" s="4" t="s">
        <v>40</v>
      </c>
      <c r="K40" s="41" t="s">
        <v>14</v>
      </c>
      <c r="L40" s="43"/>
      <c r="M40" s="43"/>
      <c r="N40" s="43"/>
      <c r="O40" s="43"/>
      <c r="P40" s="43"/>
      <c r="Q40" s="43"/>
      <c r="R40" s="43"/>
      <c r="S40" s="43"/>
      <c r="T40" s="44">
        <v>883</v>
      </c>
      <c r="U40" s="44">
        <f>F40*T40</f>
        <v>441500</v>
      </c>
      <c r="V40" s="43"/>
      <c r="W40" s="43"/>
      <c r="X40" s="43">
        <f>T40</f>
        <v>883</v>
      </c>
      <c r="Y40" s="43">
        <f>F40*X40</f>
        <v>441500</v>
      </c>
    </row>
    <row r="41" spans="1:25" s="9" customFormat="1" ht="81.75" customHeight="1" x14ac:dyDescent="0.25">
      <c r="A41" s="19">
        <v>22</v>
      </c>
      <c r="B41" s="7" t="s">
        <v>74</v>
      </c>
      <c r="C41" s="4" t="s">
        <v>75</v>
      </c>
      <c r="D41" s="6" t="s">
        <v>13</v>
      </c>
      <c r="E41" s="7">
        <v>589</v>
      </c>
      <c r="F41" s="34">
        <v>500</v>
      </c>
      <c r="G41" s="27">
        <f t="shared" si="2"/>
        <v>294500</v>
      </c>
      <c r="H41" s="7" t="s">
        <v>10</v>
      </c>
      <c r="I41" s="4" t="s">
        <v>12</v>
      </c>
      <c r="J41" s="4" t="s">
        <v>40</v>
      </c>
      <c r="K41" s="41" t="s">
        <v>14</v>
      </c>
      <c r="L41" s="43"/>
      <c r="M41" s="43"/>
      <c r="N41" s="43"/>
      <c r="O41" s="43"/>
      <c r="P41" s="43"/>
      <c r="Q41" s="43"/>
      <c r="R41" s="43"/>
      <c r="S41" s="43"/>
      <c r="T41" s="44">
        <v>883</v>
      </c>
      <c r="U41" s="44">
        <f>F41*T41</f>
        <v>441500</v>
      </c>
      <c r="V41" s="43"/>
      <c r="W41" s="43"/>
      <c r="X41" s="43">
        <f>T41</f>
        <v>883</v>
      </c>
      <c r="Y41" s="43">
        <f>F41*T41</f>
        <v>441500</v>
      </c>
    </row>
    <row r="42" spans="1:25" s="9" customFormat="1" ht="70.5" customHeight="1" x14ac:dyDescent="0.25">
      <c r="A42" s="19">
        <v>23</v>
      </c>
      <c r="B42" s="7" t="s">
        <v>74</v>
      </c>
      <c r="C42" s="4" t="s">
        <v>77</v>
      </c>
      <c r="D42" s="6" t="s">
        <v>13</v>
      </c>
      <c r="E42" s="7">
        <v>589</v>
      </c>
      <c r="F42" s="34">
        <v>500</v>
      </c>
      <c r="G42" s="27">
        <f t="shared" si="2"/>
        <v>294500</v>
      </c>
      <c r="H42" s="7" t="s">
        <v>10</v>
      </c>
      <c r="I42" s="4" t="s">
        <v>12</v>
      </c>
      <c r="J42" s="4" t="s">
        <v>40</v>
      </c>
      <c r="K42" s="41" t="s">
        <v>14</v>
      </c>
      <c r="L42" s="43"/>
      <c r="M42" s="43"/>
      <c r="N42" s="43"/>
      <c r="O42" s="43"/>
      <c r="P42" s="43"/>
      <c r="Q42" s="43"/>
      <c r="R42" s="43"/>
      <c r="S42" s="43"/>
      <c r="T42" s="44">
        <v>883</v>
      </c>
      <c r="U42" s="44">
        <f>F42*T42</f>
        <v>441500</v>
      </c>
      <c r="V42" s="43"/>
      <c r="W42" s="43"/>
      <c r="X42" s="43">
        <f>T42</f>
        <v>883</v>
      </c>
      <c r="Y42" s="43">
        <f>F42*X42</f>
        <v>441500</v>
      </c>
    </row>
    <row r="43" spans="1:25" s="9" customFormat="1" ht="135" x14ac:dyDescent="0.25">
      <c r="A43" s="19">
        <v>24</v>
      </c>
      <c r="B43" s="4" t="s">
        <v>36</v>
      </c>
      <c r="C43" s="4" t="s">
        <v>37</v>
      </c>
      <c r="D43" s="6" t="s">
        <v>13</v>
      </c>
      <c r="E43" s="7">
        <v>4500</v>
      </c>
      <c r="F43" s="34">
        <v>1000</v>
      </c>
      <c r="G43" s="27">
        <f t="shared" si="2"/>
        <v>4500000</v>
      </c>
      <c r="H43" s="7" t="s">
        <v>10</v>
      </c>
      <c r="I43" s="4" t="s">
        <v>12</v>
      </c>
      <c r="J43" s="4" t="s">
        <v>40</v>
      </c>
      <c r="K43" s="41" t="s">
        <v>14</v>
      </c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s="9" customFormat="1" ht="105" x14ac:dyDescent="0.25">
      <c r="A44" s="19">
        <v>25</v>
      </c>
      <c r="B44" s="7" t="s">
        <v>38</v>
      </c>
      <c r="C44" s="4" t="s">
        <v>39</v>
      </c>
      <c r="D44" s="6" t="s">
        <v>13</v>
      </c>
      <c r="E44" s="7">
        <v>5500</v>
      </c>
      <c r="F44" s="34">
        <v>30</v>
      </c>
      <c r="G44" s="27">
        <f t="shared" si="2"/>
        <v>165000</v>
      </c>
      <c r="H44" s="7" t="s">
        <v>10</v>
      </c>
      <c r="I44" s="4" t="s">
        <v>12</v>
      </c>
      <c r="J44" s="4" t="s">
        <v>40</v>
      </c>
      <c r="K44" s="41" t="s">
        <v>14</v>
      </c>
      <c r="L44" s="44">
        <v>7475</v>
      </c>
      <c r="M44" s="44">
        <f>F44*L44</f>
        <v>224250</v>
      </c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>
        <f>L44</f>
        <v>7475</v>
      </c>
      <c r="Y44" s="43">
        <f>F44*X44</f>
        <v>224250</v>
      </c>
    </row>
    <row r="45" spans="1:25" ht="29.25" customHeight="1" x14ac:dyDescent="0.25">
      <c r="A45" s="28"/>
      <c r="B45" s="33" t="s">
        <v>97</v>
      </c>
      <c r="C45" s="30"/>
      <c r="D45" s="30"/>
      <c r="E45" s="30"/>
      <c r="F45" s="31"/>
      <c r="G45" s="51">
        <f>SUM(G20:G44)</f>
        <v>29977051.199999999</v>
      </c>
      <c r="H45" s="30"/>
      <c r="I45" s="30"/>
      <c r="J45" s="30"/>
      <c r="K45" s="30"/>
      <c r="L45" s="40"/>
      <c r="M45" s="44">
        <f>M20+M21+M22+M23+M28+M44</f>
        <v>8953850</v>
      </c>
      <c r="N45" s="40"/>
      <c r="O45" s="44">
        <f>O24+O25</f>
        <v>538000</v>
      </c>
      <c r="P45" s="40"/>
      <c r="Q45" s="44">
        <f>Q39</f>
        <v>4800000</v>
      </c>
      <c r="R45" s="40"/>
      <c r="S45" s="44">
        <f>S33+S34</f>
        <v>10800000</v>
      </c>
      <c r="T45" s="40"/>
      <c r="U45" s="44">
        <f>U40+U41+U42</f>
        <v>1324500</v>
      </c>
      <c r="V45" s="40"/>
      <c r="W45" s="40"/>
      <c r="X45" s="40"/>
      <c r="Y45" s="44">
        <f>SUM(Y20:Y44)</f>
        <v>26416350</v>
      </c>
    </row>
    <row r="46" spans="1:25" x14ac:dyDescent="0.25">
      <c r="Y46" s="1">
        <f>M45+O45+Q45+S45+U45</f>
        <v>26416350</v>
      </c>
    </row>
  </sheetData>
  <mergeCells count="21">
    <mergeCell ref="A4:I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T6:U7"/>
    <mergeCell ref="V6:W7"/>
    <mergeCell ref="X6:Y7"/>
    <mergeCell ref="A8:K8"/>
    <mergeCell ref="A19:G19"/>
    <mergeCell ref="J6:J7"/>
    <mergeCell ref="K6:K7"/>
    <mergeCell ref="L6:M7"/>
    <mergeCell ref="N6:O7"/>
    <mergeCell ref="P6:Q7"/>
    <mergeCell ref="R6:S7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ПОВТОР ЗЦП</vt:lpstr>
      <vt:lpstr>Непрошедшие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2022-03-04T11:38:48Z</dcterms:modified>
</cp:coreProperties>
</file>